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embeddings/oleObject7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5480" windowHeight="11640" tabRatio="899" activeTab="4"/>
  </bookViews>
  <sheets>
    <sheet name="Start List" sheetId="2" r:id="rId1"/>
    <sheet name="Women 48-53" sheetId="1" r:id="rId2"/>
    <sheet name="Men 56-62" sheetId="3" r:id="rId3"/>
    <sheet name="Women 58" sheetId="4" r:id="rId4"/>
    <sheet name="Men 69" sheetId="5" r:id="rId5"/>
    <sheet name="Men 77 B-85 B" sheetId="6" r:id="rId6"/>
    <sheet name="Women 63-69" sheetId="7" r:id="rId7"/>
    <sheet name="Men 77 A" sheetId="8" r:id="rId8"/>
    <sheet name="Men 85 A" sheetId="9" r:id="rId9"/>
    <sheet name="Men 94" sheetId="10" r:id="rId10"/>
    <sheet name="Women 75-75+" sheetId="12" r:id="rId11"/>
    <sheet name="Men 105" sheetId="13" r:id="rId12"/>
    <sheet name="Men 105+" sheetId="14" r:id="rId13"/>
    <sheet name="Team Scores" sheetId="15" r:id="rId14"/>
  </sheets>
  <calcPr calcId="114210"/>
</workbook>
</file>

<file path=xl/calcChain.xml><?xml version="1.0" encoding="utf-8"?>
<calcChain xmlns="http://schemas.openxmlformats.org/spreadsheetml/2006/main">
  <c r="Q24" i="3"/>
  <c r="Q23"/>
  <c r="Q22"/>
  <c r="Q21"/>
  <c r="Q20"/>
  <c r="Q19"/>
  <c r="Q18"/>
  <c r="R24"/>
  <c r="R23"/>
  <c r="R22"/>
  <c r="K24"/>
  <c r="K23"/>
  <c r="K22"/>
  <c r="K21"/>
  <c r="K20"/>
  <c r="K19"/>
  <c r="K18"/>
  <c r="K16"/>
  <c r="S26" i="14"/>
  <c r="S25"/>
  <c r="S24"/>
  <c r="S23"/>
  <c r="S22"/>
  <c r="S21"/>
  <c r="S20"/>
  <c r="S19"/>
  <c r="S18"/>
  <c r="S17"/>
  <c r="S16"/>
  <c r="Q26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T25" i="13"/>
  <c r="S27"/>
  <c r="S26"/>
  <c r="S25"/>
  <c r="S24"/>
  <c r="S23"/>
  <c r="S22"/>
  <c r="S21"/>
  <c r="S20"/>
  <c r="S19"/>
  <c r="S18"/>
  <c r="S17"/>
  <c r="S16"/>
  <c r="M27"/>
  <c r="M26"/>
  <c r="M25"/>
  <c r="M24"/>
  <c r="M23"/>
  <c r="M22"/>
  <c r="M21"/>
  <c r="M20"/>
  <c r="M19"/>
  <c r="M18"/>
  <c r="M17"/>
  <c r="M16"/>
  <c r="T25" i="12"/>
  <c r="S25"/>
  <c r="S24"/>
  <c r="S23"/>
  <c r="S22"/>
  <c r="S21"/>
  <c r="R25"/>
  <c r="R24"/>
  <c r="R23"/>
  <c r="R22"/>
  <c r="R21"/>
  <c r="S20"/>
  <c r="S18"/>
  <c r="S17"/>
  <c r="S16"/>
  <c r="Q25"/>
  <c r="Q24"/>
  <c r="Q23"/>
  <c r="Q22"/>
  <c r="Q21"/>
  <c r="Q20"/>
  <c r="Q19"/>
  <c r="Q18"/>
  <c r="Q17"/>
  <c r="M25"/>
  <c r="M24"/>
  <c r="M23"/>
  <c r="M22"/>
  <c r="M21"/>
  <c r="M20"/>
  <c r="M19"/>
  <c r="M18"/>
  <c r="M17"/>
  <c r="M16"/>
  <c r="T25" i="10"/>
  <c r="S27"/>
  <c r="S26"/>
  <c r="S25"/>
  <c r="S24"/>
  <c r="S23"/>
  <c r="S22"/>
  <c r="S21"/>
  <c r="S20"/>
  <c r="S19"/>
  <c r="S18"/>
  <c r="S17"/>
  <c r="S16"/>
  <c r="Q27"/>
  <c r="Q26"/>
  <c r="Q25"/>
  <c r="Q24"/>
  <c r="Q23"/>
  <c r="Q22"/>
  <c r="Q21"/>
  <c r="Q20"/>
  <c r="Q19"/>
  <c r="Q18"/>
  <c r="Q17"/>
  <c r="M27"/>
  <c r="M26"/>
  <c r="M25"/>
  <c r="M24"/>
  <c r="M23"/>
  <c r="M22"/>
  <c r="M21"/>
  <c r="M20"/>
  <c r="M19"/>
  <c r="M18"/>
  <c r="M17"/>
  <c r="M16"/>
  <c r="T25" i="9"/>
  <c r="S25"/>
  <c r="S24"/>
  <c r="S23"/>
  <c r="S22"/>
  <c r="S21"/>
  <c r="S20"/>
  <c r="S19"/>
  <c r="S18"/>
  <c r="S17"/>
  <c r="S16"/>
  <c r="Q16"/>
  <c r="M25"/>
  <c r="M24"/>
  <c r="M23"/>
  <c r="M22"/>
  <c r="M21"/>
  <c r="M20"/>
  <c r="M19"/>
  <c r="M18"/>
  <c r="M17"/>
  <c r="M16"/>
  <c r="T28" i="8"/>
  <c r="T27"/>
  <c r="T27" i="10"/>
  <c r="T27" i="13"/>
  <c r="T24" i="9"/>
  <c r="T23"/>
  <c r="T22"/>
  <c r="T21"/>
  <c r="T20"/>
  <c r="T19"/>
  <c r="T18"/>
  <c r="T17"/>
  <c r="T24" i="10"/>
  <c r="T23"/>
  <c r="T22"/>
  <c r="T21"/>
  <c r="T20"/>
  <c r="T19"/>
  <c r="T18"/>
  <c r="T17"/>
  <c r="T24" i="12"/>
  <c r="T23"/>
  <c r="T22"/>
  <c r="T21"/>
  <c r="T20"/>
  <c r="T18"/>
  <c r="T17"/>
  <c r="T24" i="13"/>
  <c r="T23"/>
  <c r="T22"/>
  <c r="T21"/>
  <c r="T20"/>
  <c r="T19"/>
  <c r="T18"/>
  <c r="T17"/>
  <c r="T24" i="14"/>
  <c r="T23"/>
  <c r="T22"/>
  <c r="T21"/>
  <c r="T20"/>
  <c r="T19"/>
  <c r="T18"/>
  <c r="T17"/>
  <c r="T16" i="9"/>
  <c r="T16" i="10"/>
  <c r="T16" i="12"/>
  <c r="T16" i="13"/>
  <c r="T16" i="14"/>
  <c r="Q26" i="8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Q31" i="7"/>
  <c r="Q30"/>
  <c r="Q29"/>
  <c r="Q28"/>
  <c r="Q27"/>
  <c r="Q26"/>
  <c r="Q25"/>
  <c r="Q24"/>
  <c r="Q23"/>
  <c r="Q22"/>
  <c r="Q21"/>
  <c r="Q20"/>
  <c r="Q19"/>
  <c r="Q18"/>
  <c r="Q17"/>
  <c r="Q16"/>
  <c r="M31"/>
  <c r="M30"/>
  <c r="M29"/>
  <c r="M28"/>
  <c r="M27"/>
  <c r="M26"/>
  <c r="M25"/>
  <c r="M24"/>
  <c r="M23"/>
  <c r="M22"/>
  <c r="M21"/>
  <c r="M20"/>
  <c r="M19"/>
  <c r="M18"/>
  <c r="M17"/>
  <c r="M16"/>
  <c r="V24"/>
  <c r="W24"/>
  <c r="R24"/>
  <c r="U24"/>
  <c r="Q16" i="6"/>
  <c r="M16"/>
  <c r="U30" i="5"/>
  <c r="T30"/>
  <c r="P30"/>
  <c r="U16"/>
  <c r="T16"/>
  <c r="P16"/>
  <c r="U17"/>
  <c r="T17"/>
  <c r="P17"/>
  <c r="U18"/>
  <c r="T18"/>
  <c r="P18"/>
  <c r="U19"/>
  <c r="T19"/>
  <c r="P19"/>
  <c r="U20"/>
  <c r="T20"/>
  <c r="P20"/>
  <c r="U21"/>
  <c r="T21"/>
  <c r="P21"/>
  <c r="U22"/>
  <c r="T22"/>
  <c r="P22"/>
  <c r="U23"/>
  <c r="T23"/>
  <c r="P23"/>
  <c r="U24"/>
  <c r="T24"/>
  <c r="P24"/>
  <c r="U25"/>
  <c r="T25"/>
  <c r="P25"/>
  <c r="U26"/>
  <c r="T26"/>
  <c r="P26"/>
  <c r="U27"/>
  <c r="T27"/>
  <c r="P27"/>
  <c r="U28"/>
  <c r="T28"/>
  <c r="P28"/>
  <c r="U29"/>
  <c r="T29"/>
  <c r="P29"/>
  <c r="Q30"/>
  <c r="R30"/>
  <c r="Q29"/>
  <c r="R29"/>
  <c r="Q28"/>
  <c r="R28"/>
  <c r="Q27"/>
  <c r="R27"/>
  <c r="Q26"/>
  <c r="R26"/>
  <c r="Q25"/>
  <c r="R25"/>
  <c r="Q24"/>
  <c r="R24"/>
  <c r="Q23"/>
  <c r="R23"/>
  <c r="Q22"/>
  <c r="R22"/>
  <c r="Q21"/>
  <c r="R21"/>
  <c r="Q20"/>
  <c r="R20"/>
  <c r="Q19"/>
  <c r="R19"/>
  <c r="Q18"/>
  <c r="R18"/>
  <c r="Q17"/>
  <c r="R17"/>
  <c r="Q16"/>
  <c r="R16"/>
  <c r="K30"/>
  <c r="K29"/>
  <c r="K28"/>
  <c r="K27"/>
  <c r="K26"/>
  <c r="K25"/>
  <c r="K24"/>
  <c r="K23"/>
  <c r="K22"/>
  <c r="K21"/>
  <c r="K20"/>
  <c r="K19"/>
  <c r="K18"/>
  <c r="K17"/>
  <c r="O30"/>
  <c r="O29"/>
  <c r="O28"/>
  <c r="O27"/>
  <c r="O26"/>
  <c r="O25"/>
  <c r="O24"/>
  <c r="O23"/>
  <c r="O22"/>
  <c r="O21"/>
  <c r="O20"/>
  <c r="O19"/>
  <c r="O18"/>
  <c r="O17"/>
  <c r="O16"/>
  <c r="K16"/>
  <c r="U22" i="4"/>
  <c r="T22"/>
  <c r="P22"/>
  <c r="U16"/>
  <c r="T16"/>
  <c r="P16"/>
  <c r="U17"/>
  <c r="T17"/>
  <c r="P17"/>
  <c r="U18"/>
  <c r="T18"/>
  <c r="P18"/>
  <c r="U19"/>
  <c r="T19"/>
  <c r="P19"/>
  <c r="U20"/>
  <c r="T20"/>
  <c r="P20"/>
  <c r="U21"/>
  <c r="T21"/>
  <c r="P21"/>
  <c r="Q22"/>
  <c r="Q21"/>
  <c r="Q20"/>
  <c r="Q19"/>
  <c r="Q18"/>
  <c r="Q17"/>
  <c r="Q16"/>
  <c r="U24" i="3"/>
  <c r="T24"/>
  <c r="P24"/>
  <c r="U16"/>
  <c r="T16"/>
  <c r="P16"/>
  <c r="U17"/>
  <c r="T17"/>
  <c r="P17"/>
  <c r="U18"/>
  <c r="T18"/>
  <c r="P18"/>
  <c r="U19"/>
  <c r="T19"/>
  <c r="P19"/>
  <c r="U20"/>
  <c r="T20"/>
  <c r="P20"/>
  <c r="U21"/>
  <c r="T21"/>
  <c r="P21"/>
  <c r="U23"/>
  <c r="T23"/>
  <c r="P23"/>
  <c r="U22"/>
  <c r="T22"/>
  <c r="P22"/>
  <c r="R21"/>
  <c r="R20"/>
  <c r="R19"/>
  <c r="R18"/>
  <c r="U146" i="2"/>
  <c r="U91"/>
  <c r="U83"/>
  <c r="U114"/>
  <c r="U107"/>
  <c r="W27" i="7"/>
  <c r="V27"/>
  <c r="R27"/>
  <c r="U27"/>
  <c r="U37" i="2"/>
  <c r="U6"/>
  <c r="U7"/>
  <c r="U8"/>
  <c r="U9"/>
  <c r="U10"/>
  <c r="U11"/>
  <c r="U13"/>
  <c r="U14"/>
  <c r="U15"/>
  <c r="U17"/>
  <c r="U18"/>
  <c r="U19"/>
  <c r="U20"/>
  <c r="U21"/>
  <c r="U22"/>
  <c r="U23"/>
  <c r="U25"/>
  <c r="U26"/>
  <c r="U27"/>
  <c r="U28"/>
  <c r="U29"/>
  <c r="U30"/>
  <c r="U31"/>
  <c r="U32"/>
  <c r="U34"/>
  <c r="U36"/>
  <c r="U38"/>
  <c r="U39"/>
  <c r="U40"/>
  <c r="U42"/>
  <c r="U43"/>
  <c r="U44"/>
  <c r="U46"/>
  <c r="U47"/>
  <c r="U48"/>
  <c r="U49"/>
  <c r="U50"/>
  <c r="U51"/>
  <c r="U54"/>
  <c r="U56"/>
  <c r="U57"/>
  <c r="U58"/>
  <c r="U59"/>
  <c r="U60"/>
  <c r="U61"/>
  <c r="U62"/>
  <c r="U64"/>
  <c r="U65"/>
  <c r="U66"/>
  <c r="U67"/>
  <c r="U68"/>
  <c r="U69"/>
  <c r="U70"/>
  <c r="U71"/>
  <c r="U72"/>
  <c r="U73"/>
  <c r="U74"/>
  <c r="U75"/>
  <c r="U76"/>
  <c r="U77"/>
  <c r="U78"/>
  <c r="U80"/>
  <c r="U81"/>
  <c r="U82"/>
  <c r="U84"/>
  <c r="U85"/>
  <c r="U86"/>
  <c r="U87"/>
  <c r="U88"/>
  <c r="U90"/>
  <c r="U92"/>
  <c r="U93"/>
  <c r="U94"/>
  <c r="U95"/>
  <c r="U96"/>
  <c r="U97"/>
  <c r="U98"/>
  <c r="U99"/>
  <c r="U100"/>
  <c r="U102"/>
  <c r="U103"/>
  <c r="U104"/>
  <c r="U106"/>
  <c r="U108"/>
  <c r="U109"/>
  <c r="U110"/>
  <c r="U111"/>
  <c r="U112"/>
  <c r="U113"/>
  <c r="U115"/>
  <c r="U117"/>
  <c r="U118"/>
  <c r="U119"/>
  <c r="U120"/>
  <c r="U121"/>
  <c r="U122"/>
  <c r="U123"/>
  <c r="U124"/>
  <c r="U125"/>
  <c r="U126"/>
  <c r="U127"/>
  <c r="U128"/>
  <c r="U130"/>
  <c r="U131"/>
  <c r="U132"/>
  <c r="U133"/>
  <c r="U134"/>
  <c r="U135"/>
  <c r="U136"/>
  <c r="U137"/>
  <c r="U138"/>
  <c r="U139"/>
  <c r="U140"/>
  <c r="U141"/>
  <c r="U143"/>
  <c r="U144"/>
  <c r="U145"/>
  <c r="U147"/>
  <c r="U148"/>
  <c r="U149"/>
  <c r="U150"/>
  <c r="U151"/>
  <c r="U152"/>
  <c r="U153"/>
  <c r="K16" i="1"/>
  <c r="O16"/>
  <c r="T16"/>
  <c r="U16"/>
  <c r="K17"/>
  <c r="O17"/>
  <c r="T17"/>
  <c r="U17"/>
  <c r="K18"/>
  <c r="O18"/>
  <c r="T18"/>
  <c r="U18"/>
  <c r="K19"/>
  <c r="O19"/>
  <c r="T19"/>
  <c r="U19"/>
  <c r="K20"/>
  <c r="O20"/>
  <c r="T20"/>
  <c r="U20"/>
  <c r="K21"/>
  <c r="O21"/>
  <c r="T21"/>
  <c r="U21"/>
  <c r="K22"/>
  <c r="O22"/>
  <c r="S22"/>
  <c r="T22"/>
  <c r="U22"/>
  <c r="K23"/>
  <c r="O23"/>
  <c r="T23"/>
  <c r="U23"/>
  <c r="K24"/>
  <c r="O24"/>
  <c r="T24"/>
  <c r="U24"/>
  <c r="K25"/>
  <c r="O25"/>
  <c r="T25"/>
  <c r="U25"/>
  <c r="K26"/>
  <c r="O26"/>
  <c r="S26"/>
  <c r="T26"/>
  <c r="U26"/>
  <c r="P26"/>
  <c r="K27"/>
  <c r="O27"/>
  <c r="S27"/>
  <c r="T27"/>
  <c r="U27"/>
  <c r="P27"/>
  <c r="K28"/>
  <c r="O28"/>
  <c r="S28"/>
  <c r="T28"/>
  <c r="U28"/>
  <c r="P28"/>
  <c r="K29"/>
  <c r="O29"/>
  <c r="S29"/>
  <c r="T29"/>
  <c r="U29"/>
  <c r="P29"/>
  <c r="K30"/>
  <c r="O30"/>
  <c r="S30"/>
  <c r="T30"/>
  <c r="U30"/>
  <c r="P30"/>
  <c r="K31"/>
  <c r="O31"/>
  <c r="S31"/>
  <c r="T31"/>
  <c r="U31"/>
  <c r="P31"/>
  <c r="K32"/>
  <c r="O32"/>
  <c r="S32"/>
  <c r="T32"/>
  <c r="U32"/>
  <c r="P32"/>
  <c r="K33"/>
  <c r="O33"/>
  <c r="S33"/>
  <c r="T33"/>
  <c r="U33"/>
  <c r="P33"/>
  <c r="K34"/>
  <c r="O34"/>
  <c r="S34"/>
  <c r="T34"/>
  <c r="U34"/>
  <c r="P34"/>
  <c r="K35"/>
  <c r="O35"/>
  <c r="S35"/>
  <c r="T35"/>
  <c r="U35"/>
  <c r="P35"/>
  <c r="K36"/>
  <c r="O36"/>
  <c r="S36"/>
  <c r="T36"/>
  <c r="U36"/>
  <c r="P36"/>
  <c r="S17" i="3"/>
  <c r="S25"/>
  <c r="T25"/>
  <c r="U25"/>
  <c r="S26"/>
  <c r="T26"/>
  <c r="U26"/>
  <c r="S27"/>
  <c r="T27"/>
  <c r="U27"/>
  <c r="S28"/>
  <c r="T28"/>
  <c r="U28"/>
  <c r="S29"/>
  <c r="T29"/>
  <c r="U29"/>
  <c r="S30"/>
  <c r="T30"/>
  <c r="U30"/>
  <c r="S31"/>
  <c r="T31"/>
  <c r="U31"/>
  <c r="S32"/>
  <c r="T32"/>
  <c r="U32"/>
  <c r="S33"/>
  <c r="T33"/>
  <c r="U33"/>
  <c r="S34"/>
  <c r="T34"/>
  <c r="U34"/>
  <c r="S35"/>
  <c r="T35"/>
  <c r="U35"/>
  <c r="F16" i="4"/>
  <c r="K16"/>
  <c r="O16"/>
  <c r="R16"/>
  <c r="K17"/>
  <c r="O17"/>
  <c r="R17"/>
  <c r="F18"/>
  <c r="K18"/>
  <c r="O18"/>
  <c r="R18"/>
  <c r="K19"/>
  <c r="O19"/>
  <c r="R19"/>
  <c r="K20"/>
  <c r="O20"/>
  <c r="R20"/>
  <c r="K21"/>
  <c r="O21"/>
  <c r="R21"/>
  <c r="K22"/>
  <c r="O22"/>
  <c r="R22"/>
  <c r="K26"/>
  <c r="O26"/>
  <c r="S26"/>
  <c r="T26"/>
  <c r="U26"/>
  <c r="P26"/>
  <c r="K27"/>
  <c r="O27"/>
  <c r="S27"/>
  <c r="T27"/>
  <c r="U27"/>
  <c r="P27"/>
  <c r="K28"/>
  <c r="O28"/>
  <c r="S28"/>
  <c r="T28"/>
  <c r="U28"/>
  <c r="P28"/>
  <c r="K29"/>
  <c r="O29"/>
  <c r="S29"/>
  <c r="T29"/>
  <c r="U29"/>
  <c r="P29"/>
  <c r="K30"/>
  <c r="O30"/>
  <c r="S30"/>
  <c r="T30"/>
  <c r="U30"/>
  <c r="P30"/>
  <c r="K31"/>
  <c r="O31"/>
  <c r="S31"/>
  <c r="T31"/>
  <c r="U31"/>
  <c r="P31"/>
  <c r="K32"/>
  <c r="O32"/>
  <c r="S32"/>
  <c r="T32"/>
  <c r="U32"/>
  <c r="P32"/>
  <c r="K33"/>
  <c r="O33"/>
  <c r="S33"/>
  <c r="T33"/>
  <c r="U33"/>
  <c r="P33"/>
  <c r="K34"/>
  <c r="O34"/>
  <c r="S34"/>
  <c r="T34"/>
  <c r="U34"/>
  <c r="P34"/>
  <c r="K35"/>
  <c r="O35"/>
  <c r="S35"/>
  <c r="T35"/>
  <c r="U35"/>
  <c r="P35"/>
  <c r="K36"/>
  <c r="O36"/>
  <c r="S36"/>
  <c r="T36"/>
  <c r="U36"/>
  <c r="P36"/>
  <c r="S31" i="5"/>
  <c r="T31"/>
  <c r="U31"/>
  <c r="P31"/>
  <c r="S32"/>
  <c r="T32"/>
  <c r="U32"/>
  <c r="P32"/>
  <c r="S33"/>
  <c r="T33"/>
  <c r="U33"/>
  <c r="P33"/>
  <c r="S34"/>
  <c r="T34"/>
  <c r="U34"/>
  <c r="P34"/>
  <c r="S35"/>
  <c r="T35"/>
  <c r="U35"/>
  <c r="P35"/>
  <c r="S36"/>
  <c r="T36"/>
  <c r="U36"/>
  <c r="P36"/>
  <c r="V16" i="6"/>
  <c r="W16"/>
  <c r="V17"/>
  <c r="W17"/>
  <c r="V18"/>
  <c r="W18"/>
  <c r="V19"/>
  <c r="W19"/>
  <c r="V20"/>
  <c r="W20"/>
  <c r="V21"/>
  <c r="W21"/>
  <c r="V22"/>
  <c r="W22"/>
  <c r="V23"/>
  <c r="W23"/>
  <c r="V24"/>
  <c r="W24"/>
  <c r="U25"/>
  <c r="V25"/>
  <c r="W25"/>
  <c r="V26"/>
  <c r="W26"/>
  <c r="V27"/>
  <c r="W27"/>
  <c r="V28"/>
  <c r="W28"/>
  <c r="V29"/>
  <c r="W29"/>
  <c r="V30"/>
  <c r="W30"/>
  <c r="V31"/>
  <c r="W31"/>
  <c r="U32"/>
  <c r="V32"/>
  <c r="W32"/>
  <c r="R32"/>
  <c r="U33"/>
  <c r="V33"/>
  <c r="W33"/>
  <c r="R33"/>
  <c r="U34"/>
  <c r="V34"/>
  <c r="W34"/>
  <c r="R34"/>
  <c r="U35"/>
  <c r="V35"/>
  <c r="W35"/>
  <c r="R35"/>
  <c r="U36"/>
  <c r="V36"/>
  <c r="W36"/>
  <c r="R36"/>
  <c r="V16" i="7"/>
  <c r="W16"/>
  <c r="V17"/>
  <c r="W17"/>
  <c r="V18"/>
  <c r="W18"/>
  <c r="V19"/>
  <c r="W19"/>
  <c r="V20"/>
  <c r="W20"/>
  <c r="V21"/>
  <c r="W21"/>
  <c r="V22"/>
  <c r="W22"/>
  <c r="V23"/>
  <c r="W23"/>
  <c r="V25"/>
  <c r="W25"/>
  <c r="V26"/>
  <c r="W26"/>
  <c r="V28"/>
  <c r="W28"/>
  <c r="V29"/>
  <c r="W29"/>
  <c r="V30"/>
  <c r="W30"/>
  <c r="V31"/>
  <c r="W31"/>
  <c r="V32"/>
  <c r="W32"/>
  <c r="U33"/>
  <c r="V33"/>
  <c r="W33"/>
  <c r="U34"/>
  <c r="V34"/>
  <c r="W34"/>
  <c r="U35"/>
  <c r="V35"/>
  <c r="W35"/>
  <c r="V16" i="8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R31"/>
  <c r="W31"/>
  <c r="U32"/>
  <c r="V32"/>
  <c r="R32"/>
  <c r="W32"/>
  <c r="U33"/>
  <c r="V33"/>
  <c r="R33"/>
  <c r="W33"/>
  <c r="U34"/>
  <c r="V34"/>
  <c r="R34"/>
  <c r="W34"/>
  <c r="U35"/>
  <c r="V35"/>
  <c r="R35"/>
  <c r="W35"/>
  <c r="U36"/>
  <c r="V36"/>
  <c r="R36"/>
  <c r="W36"/>
  <c r="V16" i="9"/>
  <c r="W16"/>
  <c r="V18"/>
  <c r="W18"/>
  <c r="V19"/>
  <c r="W19"/>
  <c r="V20"/>
  <c r="W20"/>
  <c r="V21"/>
  <c r="W21"/>
  <c r="V22"/>
  <c r="W22"/>
  <c r="V23"/>
  <c r="W23"/>
  <c r="V24"/>
  <c r="W24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R32"/>
  <c r="W32"/>
  <c r="U33"/>
  <c r="V33"/>
  <c r="R33"/>
  <c r="W33"/>
  <c r="U34"/>
  <c r="V34"/>
  <c r="R34"/>
  <c r="W34"/>
  <c r="U35"/>
  <c r="V35"/>
  <c r="R35"/>
  <c r="W35"/>
  <c r="U36"/>
  <c r="V36"/>
  <c r="R36"/>
  <c r="W36"/>
  <c r="U37"/>
  <c r="V37"/>
  <c r="R37"/>
  <c r="W37"/>
  <c r="Q16" i="10"/>
  <c r="V16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T26"/>
  <c r="V26"/>
  <c r="W26"/>
  <c r="V27"/>
  <c r="W27"/>
  <c r="M28"/>
  <c r="Q28"/>
  <c r="U28"/>
  <c r="V28"/>
  <c r="W28"/>
  <c r="M29"/>
  <c r="Q29"/>
  <c r="U29"/>
  <c r="V29"/>
  <c r="W29"/>
  <c r="M30"/>
  <c r="Q30"/>
  <c r="U30"/>
  <c r="V30"/>
  <c r="W30"/>
  <c r="M31"/>
  <c r="Q31"/>
  <c r="U31"/>
  <c r="V31"/>
  <c r="W31"/>
  <c r="M32"/>
  <c r="Q32"/>
  <c r="U32"/>
  <c r="V32"/>
  <c r="W32"/>
  <c r="M33"/>
  <c r="Q33"/>
  <c r="U33"/>
  <c r="V33"/>
  <c r="W33"/>
  <c r="M34"/>
  <c r="Q34"/>
  <c r="U34"/>
  <c r="V34"/>
  <c r="W34"/>
  <c r="M35"/>
  <c r="Q35"/>
  <c r="U35"/>
  <c r="V35"/>
  <c r="W35"/>
  <c r="Q16" i="12"/>
  <c r="V16"/>
  <c r="W16"/>
  <c r="V17"/>
  <c r="W17"/>
  <c r="V18"/>
  <c r="W18"/>
  <c r="U19"/>
  <c r="V19"/>
  <c r="W19"/>
  <c r="V20"/>
  <c r="W20"/>
  <c r="V21"/>
  <c r="W21"/>
  <c r="V22"/>
  <c r="W22"/>
  <c r="V23"/>
  <c r="W23"/>
  <c r="V24"/>
  <c r="W24"/>
  <c r="V25"/>
  <c r="W25"/>
  <c r="M26"/>
  <c r="Q26"/>
  <c r="U26"/>
  <c r="V26"/>
  <c r="W26"/>
  <c r="M27"/>
  <c r="Q27"/>
  <c r="U27"/>
  <c r="V27"/>
  <c r="W27"/>
  <c r="M28"/>
  <c r="Q28"/>
  <c r="U28"/>
  <c r="V28"/>
  <c r="W28"/>
  <c r="M29"/>
  <c r="Q29"/>
  <c r="U29"/>
  <c r="V29"/>
  <c r="R29"/>
  <c r="W29"/>
  <c r="M30"/>
  <c r="Q30"/>
  <c r="U30"/>
  <c r="V30"/>
  <c r="R30"/>
  <c r="W30"/>
  <c r="M31"/>
  <c r="Q31"/>
  <c r="T31"/>
  <c r="U31"/>
  <c r="V31"/>
  <c r="R31"/>
  <c r="W31"/>
  <c r="M32"/>
  <c r="Q32"/>
  <c r="T32"/>
  <c r="U32"/>
  <c r="V32"/>
  <c r="R32"/>
  <c r="W32"/>
  <c r="M33"/>
  <c r="Q33"/>
  <c r="T33"/>
  <c r="U33"/>
  <c r="V33"/>
  <c r="R33"/>
  <c r="W33"/>
  <c r="M34"/>
  <c r="Q34"/>
  <c r="T34"/>
  <c r="U34"/>
  <c r="V34"/>
  <c r="R34"/>
  <c r="W34"/>
  <c r="M35"/>
  <c r="Q35"/>
  <c r="T35"/>
  <c r="U35"/>
  <c r="V35"/>
  <c r="R35"/>
  <c r="W35"/>
  <c r="M36"/>
  <c r="Q36"/>
  <c r="T36"/>
  <c r="U36"/>
  <c r="V36"/>
  <c r="R36"/>
  <c r="W36"/>
  <c r="Q16" i="13"/>
  <c r="V16"/>
  <c r="W16"/>
  <c r="Q17"/>
  <c r="V17"/>
  <c r="W17"/>
  <c r="Q18"/>
  <c r="V18"/>
  <c r="W18"/>
  <c r="Q19"/>
  <c r="V19"/>
  <c r="W19"/>
  <c r="Q20"/>
  <c r="V20"/>
  <c r="W20"/>
  <c r="Q21"/>
  <c r="V21"/>
  <c r="W21"/>
  <c r="Q22"/>
  <c r="V22"/>
  <c r="W22"/>
  <c r="Q23"/>
  <c r="V23"/>
  <c r="W23"/>
  <c r="Q24"/>
  <c r="V24"/>
  <c r="W24"/>
  <c r="Q25"/>
  <c r="V25"/>
  <c r="W25"/>
  <c r="Q26"/>
  <c r="T26"/>
  <c r="V26"/>
  <c r="W26"/>
  <c r="Q27"/>
  <c r="V27"/>
  <c r="W27"/>
  <c r="M28"/>
  <c r="Q28"/>
  <c r="V28"/>
  <c r="W28"/>
  <c r="M29"/>
  <c r="Q29"/>
  <c r="U29"/>
  <c r="V29"/>
  <c r="R29"/>
  <c r="W29"/>
  <c r="M30"/>
  <c r="Q30"/>
  <c r="U30"/>
  <c r="V30"/>
  <c r="R30"/>
  <c r="W30"/>
  <c r="M31"/>
  <c r="Q31"/>
  <c r="U31"/>
  <c r="V31"/>
  <c r="R31"/>
  <c r="W31"/>
  <c r="M32"/>
  <c r="Q32"/>
  <c r="U32"/>
  <c r="V32"/>
  <c r="R32"/>
  <c r="W32"/>
  <c r="M33"/>
  <c r="Q33"/>
  <c r="U33"/>
  <c r="V33"/>
  <c r="R33"/>
  <c r="W33"/>
  <c r="M34"/>
  <c r="Q34"/>
  <c r="U34"/>
  <c r="V34"/>
  <c r="R34"/>
  <c r="W34"/>
  <c r="M35"/>
  <c r="Q35"/>
  <c r="U35"/>
  <c r="V35"/>
  <c r="R35"/>
  <c r="W35"/>
  <c r="M36"/>
  <c r="Q36"/>
  <c r="U36"/>
  <c r="V36"/>
  <c r="R36"/>
  <c r="W36"/>
  <c r="V16" i="14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T26"/>
  <c r="V26"/>
  <c r="W26"/>
  <c r="M33"/>
  <c r="Q33"/>
  <c r="T33"/>
  <c r="U33"/>
  <c r="V33"/>
  <c r="W33"/>
  <c r="M34"/>
  <c r="Q34"/>
  <c r="T34"/>
  <c r="U34"/>
  <c r="V34"/>
  <c r="W34"/>
  <c r="M35"/>
  <c r="Q35"/>
  <c r="T35"/>
  <c r="U35"/>
  <c r="V35"/>
  <c r="W35"/>
  <c r="P22" i="1"/>
  <c r="R35" i="14"/>
  <c r="R34"/>
  <c r="R33"/>
  <c r="R26"/>
  <c r="U26"/>
  <c r="R25"/>
  <c r="U25"/>
  <c r="R24"/>
  <c r="U24"/>
  <c r="R23"/>
  <c r="U23"/>
  <c r="R22"/>
  <c r="U22"/>
  <c r="R21"/>
  <c r="U21"/>
  <c r="R20"/>
  <c r="U20"/>
  <c r="R19"/>
  <c r="U19"/>
  <c r="R18"/>
  <c r="U18"/>
  <c r="R17"/>
  <c r="U17"/>
  <c r="R16"/>
  <c r="U16"/>
  <c r="R28" i="13"/>
  <c r="U28"/>
  <c r="R27"/>
  <c r="U27"/>
  <c r="R26"/>
  <c r="U26"/>
  <c r="R25"/>
  <c r="U25"/>
  <c r="R24"/>
  <c r="U24"/>
  <c r="R23"/>
  <c r="U23"/>
  <c r="R22"/>
  <c r="U22"/>
  <c r="R21"/>
  <c r="U21"/>
  <c r="R20"/>
  <c r="U20"/>
  <c r="R19"/>
  <c r="U19"/>
  <c r="R18"/>
  <c r="U18"/>
  <c r="R17"/>
  <c r="U17"/>
  <c r="R16"/>
  <c r="U16"/>
  <c r="R28" i="12"/>
  <c r="R27"/>
  <c r="R26"/>
  <c r="U25"/>
  <c r="U24"/>
  <c r="U23"/>
  <c r="U22"/>
  <c r="U21"/>
  <c r="R20"/>
  <c r="U20"/>
  <c r="R19"/>
  <c r="R18"/>
  <c r="U18"/>
  <c r="R17"/>
  <c r="U17"/>
  <c r="R16"/>
  <c r="U16"/>
  <c r="R30" i="8"/>
  <c r="R29"/>
  <c r="R28"/>
  <c r="R27"/>
  <c r="R26"/>
  <c r="R25"/>
  <c r="R24"/>
  <c r="R23"/>
  <c r="R22"/>
  <c r="R21"/>
  <c r="R20"/>
  <c r="R19"/>
  <c r="R18"/>
  <c r="R17"/>
  <c r="R16"/>
  <c r="R31" i="6"/>
  <c r="U31"/>
  <c r="R30"/>
  <c r="U30"/>
  <c r="R29"/>
  <c r="U29"/>
  <c r="R28"/>
  <c r="R27"/>
  <c r="R26"/>
  <c r="R25"/>
  <c r="R24"/>
  <c r="U24"/>
  <c r="R23"/>
  <c r="U23"/>
  <c r="R22"/>
  <c r="U22"/>
  <c r="R21"/>
  <c r="U21"/>
  <c r="R20"/>
  <c r="U20"/>
  <c r="R19"/>
  <c r="U19"/>
  <c r="R18"/>
  <c r="U18"/>
  <c r="R17"/>
  <c r="U17"/>
  <c r="R16"/>
  <c r="S30" i="5"/>
  <c r="S29"/>
  <c r="S28"/>
  <c r="S27"/>
  <c r="S26"/>
  <c r="S25"/>
  <c r="S24"/>
  <c r="S23"/>
  <c r="S22"/>
  <c r="S21"/>
  <c r="S20"/>
  <c r="S19"/>
  <c r="S18"/>
  <c r="S17"/>
  <c r="S22" i="4"/>
  <c r="S21"/>
  <c r="S20"/>
  <c r="S19"/>
  <c r="S18"/>
  <c r="S17"/>
  <c r="S16"/>
  <c r="P25" i="1"/>
  <c r="S25"/>
  <c r="P24"/>
  <c r="S24"/>
  <c r="P23"/>
  <c r="P21"/>
  <c r="S21"/>
  <c r="P20"/>
  <c r="S20"/>
  <c r="P19"/>
  <c r="S19"/>
  <c r="P18"/>
  <c r="S18"/>
  <c r="P17"/>
  <c r="S17"/>
  <c r="P16"/>
  <c r="R35" i="10"/>
  <c r="R34"/>
  <c r="R33"/>
  <c r="R32"/>
  <c r="R31"/>
  <c r="R30"/>
  <c r="R29"/>
  <c r="R28"/>
  <c r="R27"/>
  <c r="U27"/>
  <c r="R26"/>
  <c r="U26"/>
  <c r="R25"/>
  <c r="U25"/>
  <c r="R24"/>
  <c r="U24"/>
  <c r="R23"/>
  <c r="U23"/>
  <c r="R22"/>
  <c r="U22"/>
  <c r="R21"/>
  <c r="U21"/>
  <c r="R20"/>
  <c r="U20"/>
  <c r="R19"/>
  <c r="U19"/>
  <c r="R18"/>
  <c r="U18"/>
  <c r="R17"/>
  <c r="U17"/>
  <c r="P35" i="3"/>
  <c r="P34"/>
  <c r="P33"/>
  <c r="P32"/>
  <c r="P31"/>
  <c r="P30"/>
  <c r="P29"/>
  <c r="P28"/>
  <c r="P27"/>
  <c r="P26"/>
  <c r="P25"/>
  <c r="S24"/>
  <c r="S23"/>
  <c r="S22"/>
  <c r="S21"/>
  <c r="S20"/>
  <c r="S19"/>
  <c r="S18"/>
  <c r="S16"/>
  <c r="R31" i="9"/>
  <c r="R30"/>
  <c r="R29"/>
  <c r="R28"/>
  <c r="R27"/>
  <c r="R26"/>
  <c r="R25"/>
  <c r="U25"/>
  <c r="R24"/>
  <c r="U24"/>
  <c r="R23"/>
  <c r="U23"/>
  <c r="R22"/>
  <c r="U22"/>
  <c r="R21"/>
  <c r="U21"/>
  <c r="R20"/>
  <c r="U20"/>
  <c r="R19"/>
  <c r="U19"/>
  <c r="R18"/>
  <c r="U18"/>
  <c r="R16"/>
  <c r="U16"/>
  <c r="R35" i="7"/>
  <c r="R34"/>
  <c r="R33"/>
  <c r="R30"/>
  <c r="R29"/>
  <c r="R28"/>
  <c r="R26"/>
  <c r="U26"/>
  <c r="R25"/>
  <c r="R23"/>
  <c r="R22"/>
  <c r="R21"/>
  <c r="R20"/>
  <c r="R19"/>
  <c r="R18"/>
  <c r="R17"/>
  <c r="R16"/>
  <c r="R16" i="10"/>
  <c r="U16"/>
  <c r="U16" i="7"/>
  <c r="S16"/>
  <c r="T16"/>
  <c r="U17"/>
  <c r="S17"/>
  <c r="T17"/>
  <c r="U18"/>
  <c r="S18"/>
  <c r="T18"/>
  <c r="U19"/>
  <c r="S19"/>
  <c r="T19"/>
  <c r="U20"/>
  <c r="S20"/>
  <c r="T20"/>
  <c r="U21"/>
  <c r="S21"/>
  <c r="T21"/>
  <c r="U22"/>
  <c r="S22"/>
  <c r="T22"/>
  <c r="U23"/>
  <c r="S23"/>
  <c r="T23"/>
  <c r="U25"/>
  <c r="S25"/>
  <c r="U28"/>
  <c r="S28"/>
  <c r="T28"/>
  <c r="U29"/>
  <c r="S29"/>
  <c r="U30"/>
  <c r="S30"/>
  <c r="U16" i="6"/>
  <c r="S16"/>
  <c r="T16"/>
  <c r="S24"/>
  <c r="T24"/>
  <c r="S23"/>
  <c r="T23"/>
  <c r="S22"/>
  <c r="T22"/>
  <c r="S21"/>
  <c r="T21"/>
  <c r="S20"/>
  <c r="T20"/>
  <c r="S19"/>
  <c r="T19"/>
  <c r="S18"/>
  <c r="T18"/>
  <c r="S17"/>
  <c r="T17"/>
  <c r="U26"/>
  <c r="S26"/>
  <c r="T26"/>
  <c r="U27"/>
  <c r="S27"/>
  <c r="T27"/>
  <c r="U28"/>
  <c r="S28"/>
  <c r="T28"/>
  <c r="U16" i="8"/>
  <c r="S16"/>
  <c r="T16"/>
  <c r="U17"/>
  <c r="S17"/>
  <c r="T17"/>
  <c r="U18"/>
  <c r="S18"/>
  <c r="T18"/>
  <c r="U19"/>
  <c r="S19"/>
  <c r="T19"/>
  <c r="U20"/>
  <c r="S20"/>
  <c r="T20"/>
  <c r="U21"/>
  <c r="S21"/>
  <c r="T21"/>
  <c r="U22"/>
  <c r="S22"/>
  <c r="T22"/>
  <c r="U23"/>
  <c r="S23"/>
  <c r="T23"/>
  <c r="U24"/>
  <c r="S24"/>
  <c r="T24"/>
  <c r="U25"/>
  <c r="S25"/>
  <c r="S26"/>
  <c r="T26"/>
  <c r="S24" i="7"/>
  <c r="T24"/>
  <c r="S27"/>
  <c r="T27"/>
  <c r="S16" i="5"/>
  <c r="S16" i="1"/>
  <c r="Q21"/>
  <c r="R21"/>
  <c r="Q20"/>
  <c r="R20"/>
  <c r="Q19"/>
  <c r="R19"/>
  <c r="Q18"/>
  <c r="R18"/>
  <c r="Q17"/>
  <c r="R17"/>
  <c r="Q16"/>
  <c r="R16"/>
  <c r="S23"/>
  <c r="Q25"/>
  <c r="R25"/>
  <c r="Q24"/>
  <c r="R24"/>
  <c r="Q23"/>
  <c r="R23"/>
</calcChain>
</file>

<file path=xl/sharedStrings.xml><?xml version="1.0" encoding="utf-8"?>
<sst xmlns="http://schemas.openxmlformats.org/spreadsheetml/2006/main" count="2238" uniqueCount="815">
  <si>
    <t>Zimmerman, Samantha</t>
    <phoneticPr fontId="17" type="noConversion"/>
  </si>
  <si>
    <t>Snodgrass, Maegan-Lee</t>
    <phoneticPr fontId="17" type="noConversion"/>
  </si>
  <si>
    <t>Maycock, Whitnee</t>
    <phoneticPr fontId="17" type="noConversion"/>
  </si>
  <si>
    <t>Bussard, Jenna</t>
    <phoneticPr fontId="17" type="noConversion"/>
  </si>
  <si>
    <t>Watson, Coleen</t>
    <phoneticPr fontId="17" type="noConversion"/>
  </si>
  <si>
    <t>Marenco, Arlette</t>
    <phoneticPr fontId="17" type="noConversion"/>
  </si>
  <si>
    <t>Martiniez, Lydia</t>
    <phoneticPr fontId="17" type="noConversion"/>
  </si>
  <si>
    <t>Martiniez, Hannah</t>
    <phoneticPr fontId="17" type="noConversion"/>
  </si>
  <si>
    <t>Yockey, Rashell</t>
    <phoneticPr fontId="17" type="noConversion"/>
  </si>
  <si>
    <t>Ford, Donovan</t>
    <phoneticPr fontId="17" type="noConversion"/>
  </si>
  <si>
    <t>Braddy, Thomas</t>
    <phoneticPr fontId="17" type="noConversion"/>
  </si>
  <si>
    <t>McDermott, Shaughnessy</t>
    <phoneticPr fontId="17" type="noConversion"/>
  </si>
  <si>
    <t>Garcia, David</t>
    <phoneticPr fontId="17" type="noConversion"/>
  </si>
  <si>
    <t>Rostotskyy, Serhiy</t>
    <phoneticPr fontId="17" type="noConversion"/>
  </si>
  <si>
    <t>Jackson, Brandon</t>
    <phoneticPr fontId="17" type="noConversion"/>
  </si>
  <si>
    <t>Beard, Jamie</t>
    <phoneticPr fontId="17" type="noConversion"/>
  </si>
  <si>
    <t>Churchill, Mike</t>
    <phoneticPr fontId="17" type="noConversion"/>
  </si>
  <si>
    <t>Keller, Griffin</t>
    <phoneticPr fontId="17" type="noConversion"/>
  </si>
  <si>
    <t>Ging, Trevor</t>
    <phoneticPr fontId="17" type="noConversion"/>
  </si>
  <si>
    <t>Palozola, Matthew</t>
    <phoneticPr fontId="17" type="noConversion"/>
  </si>
  <si>
    <t>McCarthy, Russell</t>
    <phoneticPr fontId="17" type="noConversion"/>
  </si>
  <si>
    <t>Cappelmann, Ashby</t>
    <phoneticPr fontId="17" type="noConversion"/>
  </si>
  <si>
    <t>Bass, Matthew</t>
    <phoneticPr fontId="17" type="noConversion"/>
  </si>
  <si>
    <t>Purser, Charles</t>
    <phoneticPr fontId="17" type="noConversion"/>
  </si>
  <si>
    <t>Brant, Jacob</t>
    <phoneticPr fontId="17" type="noConversion"/>
  </si>
  <si>
    <t>Funches, Dominique</t>
    <phoneticPr fontId="17" type="noConversion"/>
  </si>
  <si>
    <t>Ito, Collin</t>
    <phoneticPr fontId="17" type="noConversion"/>
  </si>
  <si>
    <t>Montano, Marco</t>
    <phoneticPr fontId="17" type="noConversion"/>
  </si>
  <si>
    <t>Ridge, John</t>
    <phoneticPr fontId="17" type="noConversion"/>
  </si>
  <si>
    <t>Bond, Jacob</t>
    <phoneticPr fontId="17" type="noConversion"/>
  </si>
  <si>
    <t>Rodden, Tyler</t>
    <phoneticPr fontId="17" type="noConversion"/>
  </si>
  <si>
    <t>Reis, Fernando</t>
    <phoneticPr fontId="17" type="noConversion"/>
  </si>
  <si>
    <t>Locker</t>
    <phoneticPr fontId="17" type="noConversion"/>
  </si>
  <si>
    <t>Spranger, Kurt</t>
    <phoneticPr fontId="17" type="noConversion"/>
  </si>
  <si>
    <t>Morris, Eric</t>
    <phoneticPr fontId="17" type="noConversion"/>
  </si>
  <si>
    <t>DeFrancisco, Nicholas</t>
    <phoneticPr fontId="17" type="noConversion"/>
  </si>
  <si>
    <t>Adams, Aaron</t>
    <phoneticPr fontId="17" type="noConversion"/>
  </si>
  <si>
    <t>Levy, Jon</t>
    <phoneticPr fontId="17" type="noConversion"/>
  </si>
  <si>
    <t>Cunanan, Aaron</t>
    <phoneticPr fontId="17" type="noConversion"/>
  </si>
  <si>
    <t>Cudjoe, Arlene</t>
    <phoneticPr fontId="17" type="noConversion"/>
  </si>
  <si>
    <t>Kranz, Megan</t>
    <phoneticPr fontId="17" type="noConversion"/>
  </si>
  <si>
    <t>Davie, Laura</t>
    <phoneticPr fontId="17" type="noConversion"/>
  </si>
  <si>
    <t>Humeston, Jessie</t>
    <phoneticPr fontId="17" type="noConversion"/>
  </si>
  <si>
    <t>Haacke, Stephanie</t>
    <phoneticPr fontId="17" type="noConversion"/>
  </si>
  <si>
    <t>Shimomura, Kari</t>
    <phoneticPr fontId="17" type="noConversion"/>
  </si>
  <si>
    <t>Campbell, Sara</t>
    <phoneticPr fontId="17" type="noConversion"/>
  </si>
  <si>
    <t>Sisto, Gwendolyn</t>
    <phoneticPr fontId="17" type="noConversion"/>
  </si>
  <si>
    <t>Feuerman, Robin</t>
    <phoneticPr fontId="17" type="noConversion"/>
  </si>
  <si>
    <t>Johnson, Natalie</t>
    <phoneticPr fontId="17" type="noConversion"/>
  </si>
  <si>
    <t>Lynch, Kelly</t>
    <phoneticPr fontId="17" type="noConversion"/>
  </si>
  <si>
    <t>Henry, Allie</t>
    <phoneticPr fontId="17" type="noConversion"/>
  </si>
  <si>
    <t>Barrera, Brook</t>
    <phoneticPr fontId="17" type="noConversion"/>
  </si>
  <si>
    <t>Paul, Brittney</t>
    <phoneticPr fontId="17" type="noConversion"/>
  </si>
  <si>
    <t>Women 63-69 Kg</t>
    <phoneticPr fontId="17" type="noConversion"/>
  </si>
  <si>
    <t>Lenahen, Chris</t>
    <phoneticPr fontId="17" type="noConversion"/>
  </si>
  <si>
    <t>White, Phillip</t>
    <phoneticPr fontId="17" type="noConversion"/>
  </si>
  <si>
    <t>Looney, David</t>
    <phoneticPr fontId="17" type="noConversion"/>
  </si>
  <si>
    <t>Motoyoshi, David</t>
    <phoneticPr fontId="17" type="noConversion"/>
  </si>
  <si>
    <t>Smith, Robert</t>
    <phoneticPr fontId="17" type="noConversion"/>
  </si>
  <si>
    <t>Goeller, Daniel</t>
    <phoneticPr fontId="17" type="noConversion"/>
  </si>
  <si>
    <t>Moehn, Brendan</t>
    <phoneticPr fontId="17" type="noConversion"/>
  </si>
  <si>
    <t>Horschig, Aaron</t>
    <phoneticPr fontId="17" type="noConversion"/>
  </si>
  <si>
    <t>Oliver-Swan, Benjamin</t>
    <phoneticPr fontId="17" type="noConversion"/>
  </si>
  <si>
    <t>Dalpiaz, David</t>
    <phoneticPr fontId="17" type="noConversion"/>
  </si>
  <si>
    <t>Luken, Derrick</t>
    <phoneticPr fontId="17" type="noConversion"/>
  </si>
  <si>
    <t>Yuen, Kevin</t>
    <phoneticPr fontId="17" type="noConversion"/>
  </si>
  <si>
    <t>F</t>
    <phoneticPr fontId="5" type="noConversion"/>
  </si>
  <si>
    <t>Scoring</t>
    <phoneticPr fontId="17" type="noConversion"/>
  </si>
  <si>
    <t>Place</t>
    <phoneticPr fontId="17" type="noConversion"/>
  </si>
  <si>
    <t>Points</t>
    <phoneticPr fontId="17" type="noConversion"/>
  </si>
  <si>
    <t>Men 56-62 Kg</t>
    <phoneticPr fontId="17" type="noConversion"/>
  </si>
  <si>
    <t>2010 National Collegiates</t>
    <phoneticPr fontId="5" type="noConversion"/>
  </si>
  <si>
    <t>Northern Michigan University</t>
    <phoneticPr fontId="5" type="noConversion"/>
  </si>
  <si>
    <t>2010 National Collegiates</t>
    <phoneticPr fontId="5" type="noConversion"/>
  </si>
  <si>
    <t>Northern Michigan University</t>
    <phoneticPr fontId="5" type="noConversion"/>
  </si>
  <si>
    <t>W 48-53 Kg</t>
    <phoneticPr fontId="5" type="noConversion"/>
  </si>
  <si>
    <t>Women 58 Kg</t>
    <phoneticPr fontId="17" type="noConversion"/>
  </si>
  <si>
    <t>Katzenmeier, Hilary</t>
    <phoneticPr fontId="17" type="noConversion"/>
  </si>
  <si>
    <t>Turnbull, Samantha</t>
    <phoneticPr fontId="17" type="noConversion"/>
  </si>
  <si>
    <t>Cowles, Sara</t>
    <phoneticPr fontId="17" type="noConversion"/>
  </si>
  <si>
    <t>Spencer, Stephanie</t>
    <phoneticPr fontId="17" type="noConversion"/>
  </si>
  <si>
    <t>Downs, Michelle</t>
    <phoneticPr fontId="17" type="noConversion"/>
  </si>
  <si>
    <t>Formaneck, Gillian</t>
    <phoneticPr fontId="17" type="noConversion"/>
  </si>
  <si>
    <t>Sanchez, Miranda</t>
    <phoneticPr fontId="17" type="noConversion"/>
  </si>
  <si>
    <t>Men 69Kg</t>
    <phoneticPr fontId="17" type="noConversion"/>
  </si>
  <si>
    <t>M</t>
    <phoneticPr fontId="17" type="noConversion"/>
  </si>
  <si>
    <t>Toothaker, Brandon</t>
    <phoneticPr fontId="17" type="noConversion"/>
  </si>
  <si>
    <t>Evans, Michael</t>
    <phoneticPr fontId="17" type="noConversion"/>
  </si>
  <si>
    <t>Scott, Timothy</t>
    <phoneticPr fontId="17" type="noConversion"/>
  </si>
  <si>
    <t>Powell, Jordan</t>
    <phoneticPr fontId="17" type="noConversion"/>
  </si>
  <si>
    <t>Johnson, Derrick</t>
    <phoneticPr fontId="17" type="noConversion"/>
  </si>
  <si>
    <t>Lee, Alex</t>
    <phoneticPr fontId="17" type="noConversion"/>
  </si>
  <si>
    <t>Vrabel, Andrew</t>
    <phoneticPr fontId="17" type="noConversion"/>
  </si>
  <si>
    <t>Serrano, Ambrose</t>
    <phoneticPr fontId="17" type="noConversion"/>
  </si>
  <si>
    <t>Cretcher, Max</t>
    <phoneticPr fontId="17" type="noConversion"/>
  </si>
  <si>
    <t>DR. ALEX KOCH</t>
  </si>
  <si>
    <t>McCarthy</t>
  </si>
  <si>
    <t>JOAQUIN CHAVEZ</t>
  </si>
  <si>
    <t>BECKY FREEMAN</t>
  </si>
  <si>
    <t xml:space="preserve">Chavez,Joaquin </t>
  </si>
  <si>
    <t>Tyler</t>
  </si>
  <si>
    <t>Cappelmann</t>
  </si>
  <si>
    <t>University of South Carolina Beaufort</t>
  </si>
  <si>
    <t>RAY JONES</t>
  </si>
  <si>
    <t xml:space="preserve">Jones,Ray  </t>
  </si>
  <si>
    <t>Chambers</t>
  </si>
  <si>
    <t>Bass</t>
  </si>
  <si>
    <t>Schmidt,Brian</t>
  </si>
  <si>
    <t>105+</t>
  </si>
  <si>
    <t>Ito</t>
  </si>
  <si>
    <t>Mike Burgener and Andy Tysz</t>
  </si>
  <si>
    <t>Reis</t>
  </si>
  <si>
    <t>Brant</t>
  </si>
  <si>
    <t>SUNY College at Buffalo</t>
  </si>
  <si>
    <t>STEVEN TITUS</t>
  </si>
  <si>
    <t>ERIC DEBO</t>
  </si>
  <si>
    <t>Alexander</t>
  </si>
  <si>
    <t>Rodden</t>
  </si>
  <si>
    <t xml:space="preserve">Rodden,Whitney  </t>
  </si>
  <si>
    <t>Funches</t>
  </si>
  <si>
    <t>College of DuPage</t>
  </si>
  <si>
    <t xml:space="preserve">Nielsen,Roger  </t>
  </si>
  <si>
    <t>Purser</t>
  </si>
  <si>
    <t>Georgia Southern University</t>
  </si>
  <si>
    <t xml:space="preserve">Bussard,Jenna  </t>
  </si>
  <si>
    <t>Alan Evans</t>
  </si>
  <si>
    <t>Bond</t>
  </si>
  <si>
    <t>Macalester College</t>
  </si>
  <si>
    <t>Antonio</t>
  </si>
  <si>
    <t>Montano</t>
  </si>
  <si>
    <t>Ridge</t>
  </si>
  <si>
    <t xml:space="preserve">Fleschler,Paul </t>
  </si>
  <si>
    <t>Andy Tysz</t>
    <phoneticPr fontId="5" type="noConversion"/>
  </si>
  <si>
    <t>Lot #</t>
    <phoneticPr fontId="17" type="noConversion"/>
  </si>
  <si>
    <t>Lot Number</t>
    <phoneticPr fontId="17" type="noConversion"/>
  </si>
  <si>
    <t>Barnett, Joshua</t>
    <phoneticPr fontId="17" type="noConversion"/>
  </si>
  <si>
    <t>M</t>
    <phoneticPr fontId="5" type="noConversion"/>
  </si>
  <si>
    <t>M</t>
    <phoneticPr fontId="5" type="noConversion"/>
  </si>
  <si>
    <t>M</t>
    <phoneticPr fontId="17" type="noConversion"/>
  </si>
  <si>
    <t>Smith, Jacob</t>
    <phoneticPr fontId="17" type="noConversion"/>
  </si>
  <si>
    <t>Miller</t>
    <phoneticPr fontId="17" type="noConversion"/>
  </si>
  <si>
    <t>Miller, Jordan</t>
    <phoneticPr fontId="17" type="noConversion"/>
  </si>
  <si>
    <t>Brunson, Mack</t>
    <phoneticPr fontId="17" type="noConversion"/>
  </si>
  <si>
    <t>Hutchinson, Sean</t>
    <phoneticPr fontId="17" type="noConversion"/>
  </si>
  <si>
    <t>Weitz, Keith</t>
    <phoneticPr fontId="17" type="noConversion"/>
  </si>
  <si>
    <t>Spraggins, Sean</t>
    <phoneticPr fontId="17" type="noConversion"/>
  </si>
  <si>
    <t>Schroeder, Mark</t>
    <phoneticPr fontId="17" type="noConversion"/>
  </si>
  <si>
    <t>Sn</t>
  </si>
  <si>
    <t>Sn</t>
    <phoneticPr fontId="5" type="noConversion"/>
  </si>
  <si>
    <t>C+J</t>
  </si>
  <si>
    <t>C+J</t>
    <phoneticPr fontId="5" type="noConversion"/>
  </si>
  <si>
    <t>Stockel, CJ</t>
  </si>
  <si>
    <t>Ziegler</t>
  </si>
  <si>
    <t>Henriksen</t>
  </si>
  <si>
    <t>University of Minnesota</t>
  </si>
  <si>
    <t>Mizuguchi</t>
  </si>
  <si>
    <t>MIKE H. STONE</t>
  </si>
  <si>
    <t>STONEAGE WEIGHTLIFTING CLUB</t>
  </si>
  <si>
    <t>Nowasell</t>
  </si>
  <si>
    <t>University of Saint Mary</t>
  </si>
  <si>
    <t>Wright</t>
  </si>
  <si>
    <t xml:space="preserve">Piper,Tim  </t>
  </si>
  <si>
    <t>Cotton</t>
  </si>
  <si>
    <t>AMBROSE SERRANO</t>
  </si>
  <si>
    <t>Fischer</t>
  </si>
  <si>
    <t>Dennis</t>
  </si>
  <si>
    <t>Florida State College Jacksonville</t>
  </si>
  <si>
    <t>Ciaburri</t>
  </si>
  <si>
    <t>Giordano,Robert</t>
  </si>
  <si>
    <t>Daniel</t>
  </si>
  <si>
    <t>Green</t>
  </si>
  <si>
    <t>JENNIFER HURST</t>
  </si>
  <si>
    <t>Alex Koch and Jennifer Hurst</t>
  </si>
  <si>
    <t>Wise</t>
  </si>
  <si>
    <t>Auburn University</t>
  </si>
  <si>
    <t>LES SIMONTON</t>
  </si>
  <si>
    <t>JEREMY SHEPARD</t>
  </si>
  <si>
    <t>Simonton,  Les</t>
  </si>
  <si>
    <t>EAST ALABAMA WEIGHTLIFTING</t>
  </si>
  <si>
    <t>Lenahen</t>
  </si>
  <si>
    <t>Goeller</t>
  </si>
  <si>
    <t>University of Phoenix</t>
  </si>
  <si>
    <t>White</t>
  </si>
  <si>
    <t>Danny Camargo and Amanda Cox</t>
  </si>
  <si>
    <t>Horschig</t>
  </si>
  <si>
    <t>University of Missouri</t>
  </si>
  <si>
    <t>Alex Koch and Ambrose Serrano</t>
  </si>
  <si>
    <t>OPTIMUS</t>
  </si>
  <si>
    <t>P</t>
  </si>
  <si>
    <t>Looney</t>
  </si>
  <si>
    <t>University of New Hampshire-Durham</t>
  </si>
  <si>
    <t>Oliver-Swan</t>
  </si>
  <si>
    <t>Coastline Community College</t>
  </si>
  <si>
    <t>MAX MORMONT</t>
  </si>
  <si>
    <t>Max Mormont and Gillian Formaneck</t>
  </si>
  <si>
    <t>Yuen</t>
  </si>
  <si>
    <t>University of California, Riverside</t>
  </si>
  <si>
    <t>JOSH EVERETT</t>
  </si>
  <si>
    <t>MIKE BURGENER</t>
  </si>
  <si>
    <t>Josh Everett and Mike Burgener</t>
  </si>
  <si>
    <t>Dalpiaz</t>
  </si>
  <si>
    <t>University of Illinois at Urbana Champaign</t>
  </si>
  <si>
    <t>MILO SWAIN II</t>
  </si>
  <si>
    <t>Marty Schnorf and Milo Swain</t>
  </si>
  <si>
    <t>Luken</t>
  </si>
  <si>
    <t>Moehn</t>
  </si>
  <si>
    <t>Ford</t>
  </si>
  <si>
    <t>Bob Morris and Paul Doherty</t>
  </si>
  <si>
    <t>Braddy</t>
  </si>
  <si>
    <t>ANDREW TYSZ</t>
  </si>
  <si>
    <t>McDermott</t>
  </si>
  <si>
    <t>DANIEL J. MCDERMOTT</t>
  </si>
  <si>
    <t>Danny McDermott and Kyle Pierce</t>
  </si>
  <si>
    <t>University of California, Davis</t>
  </si>
  <si>
    <t>KEVIN DOHERTY</t>
  </si>
  <si>
    <t>Rostotskyy</t>
  </si>
  <si>
    <t>Jackson</t>
  </si>
  <si>
    <t>Beard</t>
  </si>
  <si>
    <t>MIKE COHEN</t>
  </si>
  <si>
    <t>HENRY MYERS</t>
  </si>
  <si>
    <t>Churchill</t>
  </si>
  <si>
    <t>Ma Jianping and Brian Derwin</t>
  </si>
  <si>
    <t>Keller</t>
  </si>
  <si>
    <t>University of New Mexico</t>
  </si>
  <si>
    <t>JAQUIN CHAVEZ</t>
  </si>
  <si>
    <t>CAITLIN CARTER</t>
  </si>
  <si>
    <t xml:space="preserve">Chavez,Joaquin  </t>
  </si>
  <si>
    <t>Ging</t>
  </si>
  <si>
    <t>Kent State University</t>
  </si>
  <si>
    <t>JOE FONDALE</t>
  </si>
  <si>
    <t xml:space="preserve">Totten,Leo </t>
  </si>
  <si>
    <t>Vincent</t>
  </si>
  <si>
    <t>Palozola</t>
  </si>
  <si>
    <t xml:space="preserve">University of New Hampshire </t>
  </si>
  <si>
    <t xml:space="preserve">Rojas,Ivan  </t>
  </si>
  <si>
    <t>M. (Mike)</t>
  </si>
  <si>
    <t>Soha</t>
  </si>
  <si>
    <t>JOE HANSON</t>
  </si>
  <si>
    <t>LSU-SHREVEPORT WLC</t>
  </si>
  <si>
    <t>Hall</t>
  </si>
  <si>
    <t>MICHAEL COHEN</t>
  </si>
  <si>
    <t xml:space="preserve">Cohen,Michael </t>
  </si>
  <si>
    <t>K.</t>
  </si>
  <si>
    <t>Westbrook</t>
  </si>
  <si>
    <t>University at Buffalo</t>
  </si>
  <si>
    <t>STEVE TITUS</t>
  </si>
  <si>
    <t>DENIS RENO</t>
  </si>
  <si>
    <t xml:space="preserve">Titus,Steven  </t>
  </si>
  <si>
    <t>TEAM WESTERN NEW YORK</t>
  </si>
  <si>
    <t>K</t>
  </si>
  <si>
    <t>Bourgeois</t>
  </si>
  <si>
    <t>Georgia Institute of Technology</t>
  </si>
  <si>
    <t>C.J. STOCKEL</t>
  </si>
  <si>
    <t>CHANDLER ALFORD</t>
  </si>
  <si>
    <t>Alford,Chandler</t>
  </si>
  <si>
    <t>TEAM GEORGIA WL</t>
  </si>
  <si>
    <t>S.</t>
  </si>
  <si>
    <t>Litecky</t>
  </si>
  <si>
    <t>Normandale Community College</t>
  </si>
  <si>
    <t xml:space="preserve">ROBERT CURRIE </t>
  </si>
  <si>
    <t>ADAM ROZMENOSKI</t>
  </si>
  <si>
    <t>Rozmenoski,Adam</t>
  </si>
  <si>
    <t>TEAM MINNESOTA</t>
  </si>
  <si>
    <t>Gorelik</t>
  </si>
  <si>
    <t xml:space="preserve">ANDY TYSZ </t>
  </si>
  <si>
    <t>Klimesh</t>
  </si>
  <si>
    <t>Hawkeye Community College</t>
  </si>
  <si>
    <t>JOHN DREWES</t>
  </si>
  <si>
    <t>MA JIANPING</t>
  </si>
  <si>
    <t>RED WING WLC</t>
  </si>
  <si>
    <t>Moss</t>
  </si>
  <si>
    <t>JASON FIACCO</t>
  </si>
  <si>
    <t>Ma Jianping and Jason Fiacco</t>
  </si>
  <si>
    <t>Kim</t>
  </si>
  <si>
    <t>ZACH SCHLUENDER</t>
  </si>
  <si>
    <t>University of Colorado Boulder</t>
  </si>
  <si>
    <t>(847) 478-8538</t>
  </si>
  <si>
    <t>Douglas</t>
  </si>
  <si>
    <t>A</t>
  </si>
  <si>
    <t>Berninger</t>
  </si>
  <si>
    <t>Bowling Green State University</t>
  </si>
  <si>
    <t>TODD BADEN</t>
  </si>
  <si>
    <t xml:space="preserve">Baden,Todd </t>
  </si>
  <si>
    <t>TOLEDO WL</t>
  </si>
  <si>
    <t>George</t>
  </si>
  <si>
    <t>Asbate</t>
  </si>
  <si>
    <t>Florida Atlantic University</t>
  </si>
  <si>
    <t>Swen</t>
  </si>
  <si>
    <t>Gee</t>
  </si>
  <si>
    <t>University of Utah</t>
  </si>
  <si>
    <t>MICHAEL WALLER</t>
  </si>
  <si>
    <t xml:space="preserve">Waller,Michael  </t>
  </si>
  <si>
    <t>Steele</t>
  </si>
  <si>
    <t>Valencia Community College</t>
  </si>
  <si>
    <t>SARA CAMPBELL</t>
  </si>
  <si>
    <t xml:space="preserve">Campbell,Sara </t>
  </si>
  <si>
    <t>Holden</t>
  </si>
  <si>
    <t>LAURA ELDER</t>
  </si>
  <si>
    <t>Elder,Laura</t>
  </si>
  <si>
    <t>The University of Toledo</t>
  </si>
  <si>
    <t>O.</t>
  </si>
  <si>
    <t>Spurlock</t>
  </si>
  <si>
    <t>Kenneth</t>
  </si>
  <si>
    <t>Fong</t>
  </si>
  <si>
    <t>California State University, Sacramento</t>
  </si>
  <si>
    <t>Eastern Illinois University</t>
  </si>
  <si>
    <t>CHARLESTON WLC</t>
  </si>
  <si>
    <t>(Paul)</t>
  </si>
  <si>
    <t>Roberts</t>
  </si>
  <si>
    <t>Tirrito</t>
  </si>
  <si>
    <t>Fairleigh Dickenson University</t>
  </si>
  <si>
    <t>BOB GIORDANO</t>
  </si>
  <si>
    <t>NICK CURRY</t>
  </si>
  <si>
    <t xml:space="preserve">Giordano,Robert  </t>
  </si>
  <si>
    <t>TEAM NEW JERSEY</t>
  </si>
  <si>
    <t>David</t>
  </si>
  <si>
    <t>Motoyoshi</t>
  </si>
  <si>
    <t>University of Minnesota Twin Cities</t>
  </si>
  <si>
    <t>BRIAN DERWIN</t>
  </si>
  <si>
    <t>RODGER SADECKI</t>
  </si>
  <si>
    <t xml:space="preserve">Derwin,Brian  </t>
  </si>
  <si>
    <t>Cooper</t>
  </si>
  <si>
    <t>CJ STOCKEL</t>
  </si>
  <si>
    <t>Barnett</t>
  </si>
  <si>
    <t>DANIEL CAMARGO</t>
  </si>
  <si>
    <t xml:space="preserve">Tysz,Andrew  </t>
  </si>
  <si>
    <t>Lindenwood men</t>
  </si>
  <si>
    <t>Lindenwood University</t>
  </si>
  <si>
    <t>DERRICK JOHNSON</t>
  </si>
  <si>
    <t xml:space="preserve">Johnson,Derrick </t>
  </si>
  <si>
    <t>Hutchinson</t>
  </si>
  <si>
    <t>LSUS men &amp; co-ed</t>
  </si>
  <si>
    <t>Brunson</t>
  </si>
  <si>
    <t>JENNA BUSSARD</t>
  </si>
  <si>
    <t>Johnson,Derrick</t>
  </si>
  <si>
    <t>Miller</t>
  </si>
  <si>
    <t>University of Florida</t>
  </si>
  <si>
    <t>Spraggins</t>
  </si>
  <si>
    <t>University of South Florida</t>
  </si>
  <si>
    <t>ANDREW SWEENEY</t>
  </si>
  <si>
    <t xml:space="preserve">Sweeney,Andrew </t>
  </si>
  <si>
    <t>TEAM FLORIDA AFP</t>
  </si>
  <si>
    <t>Smith</t>
  </si>
  <si>
    <t>Madison Media Institute</t>
  </si>
  <si>
    <t>JAMES KRUEGER</t>
  </si>
  <si>
    <t>KYLE SCHULZ</t>
  </si>
  <si>
    <t>Krueger,James</t>
  </si>
  <si>
    <t>POWER SPORTS ATHLETIC CENTER</t>
  </si>
  <si>
    <t>Weitz</t>
  </si>
  <si>
    <t>Mesa Community College</t>
  </si>
  <si>
    <t>JOE MICELA</t>
  </si>
  <si>
    <t>Micela, Joe</t>
  </si>
  <si>
    <t>TEAM ARIZONA WL</t>
  </si>
  <si>
    <t>Schroeder</t>
  </si>
  <si>
    <t>WILLIAM PAUL ROBERTS</t>
  </si>
  <si>
    <t>Derrick Johnson and William (Paul) Roberts</t>
  </si>
  <si>
    <t>R.</t>
  </si>
  <si>
    <t>MIKE WITTMER</t>
  </si>
  <si>
    <t>Roberts,William  (Paul)</t>
  </si>
  <si>
    <t>(314) 231-1299</t>
  </si>
  <si>
    <t>B.</t>
  </si>
  <si>
    <t>Adams</t>
  </si>
  <si>
    <t>Lee</t>
  </si>
  <si>
    <t>Arizona State University</t>
  </si>
  <si>
    <t xml:space="preserve">Micela,Giuseppe  </t>
  </si>
  <si>
    <t>Michael</t>
  </si>
  <si>
    <t>Evans</t>
  </si>
  <si>
    <t>VICTOR GALLEGO</t>
  </si>
  <si>
    <t>Scott</t>
  </si>
  <si>
    <t>Daytona State College</t>
  </si>
  <si>
    <t>JOE LIPPO</t>
  </si>
  <si>
    <t>JESSE REYNOLDS</t>
  </si>
  <si>
    <t xml:space="preserve">Reynolds,Jesse </t>
  </si>
  <si>
    <t>ACCEL SPORTS</t>
  </si>
  <si>
    <t>DeFrancisco</t>
  </si>
  <si>
    <t>TOM BENNETT</t>
  </si>
  <si>
    <t>Andrew</t>
  </si>
  <si>
    <t>Phillip</t>
  </si>
  <si>
    <t>Vrabel</t>
  </si>
  <si>
    <t>Serrano</t>
  </si>
  <si>
    <t>East Tennessee State University</t>
  </si>
  <si>
    <t>MIKE STONE</t>
  </si>
  <si>
    <t>AARON HORSCHIG</t>
  </si>
  <si>
    <t>Stone, Mike</t>
  </si>
  <si>
    <t>Powell</t>
  </si>
  <si>
    <t>Truman State men</t>
  </si>
  <si>
    <t>Cretcher</t>
  </si>
  <si>
    <t>MIKE PAQUETTE</t>
  </si>
  <si>
    <t>TEAM HERCULES</t>
  </si>
  <si>
    <t>Jerikoh</t>
  </si>
  <si>
    <t>Cunanan</t>
  </si>
  <si>
    <t>LSUS men &amp; ALT co-ed</t>
  </si>
  <si>
    <t>GRANT GARDIS</t>
  </si>
  <si>
    <t>Spranger</t>
  </si>
  <si>
    <t>United States Airforce Academy</t>
  </si>
  <si>
    <t>BUCK BLACKWOOD</t>
  </si>
  <si>
    <t>DREW BODETTE</t>
  </si>
  <si>
    <t>Buck Blackwood and Drew Bodette</t>
  </si>
  <si>
    <t>Toothaker</t>
  </si>
  <si>
    <t>Swain</t>
  </si>
  <si>
    <t>MARTY SCHNORF</t>
  </si>
  <si>
    <t>DAVID DALPIAZ</t>
  </si>
  <si>
    <t>Marty Schnorf and David Dalpiaz</t>
  </si>
  <si>
    <t>Levy</t>
  </si>
  <si>
    <t>St. Charles Community College</t>
  </si>
  <si>
    <t>MATT PALOZOLA</t>
  </si>
  <si>
    <t>TRACY FOBER</t>
  </si>
  <si>
    <t xml:space="preserve">Palozola,Matthew </t>
  </si>
  <si>
    <t>Morris</t>
  </si>
  <si>
    <t>DAVID GARCIA</t>
  </si>
  <si>
    <t xml:space="preserve">Doherty,Paul  </t>
  </si>
  <si>
    <t>HASSLE FREE BBC</t>
  </si>
  <si>
    <t>Cudjoe</t>
  </si>
  <si>
    <t>SUNY Brockport</t>
  </si>
  <si>
    <t>BOVELL OGLE</t>
  </si>
  <si>
    <t>STAN BAILEY</t>
  </si>
  <si>
    <t xml:space="preserve">Bailey,Stan </t>
  </si>
  <si>
    <t>TITAN WEIGHTLIFTING ASSN</t>
  </si>
  <si>
    <t>Truman State University</t>
  </si>
  <si>
    <t>ALEX KOCH</t>
  </si>
  <si>
    <t>TSU IRON DOGS</t>
  </si>
  <si>
    <t>Joy</t>
  </si>
  <si>
    <t>Johnson</t>
  </si>
  <si>
    <t>University of Minnesota-Twin Cities</t>
  </si>
  <si>
    <t>ROGER SADECKI</t>
  </si>
  <si>
    <t xml:space="preserve">Sadecki,Roger </t>
  </si>
  <si>
    <t>TWIN CITY BARBELL</t>
  </si>
  <si>
    <t>W.</t>
  </si>
  <si>
    <t>Nicole</t>
  </si>
  <si>
    <t>Campbell</t>
  </si>
  <si>
    <t>Seminole State College of Florida</t>
  </si>
  <si>
    <t>Lynch</t>
  </si>
  <si>
    <t>KEVIN LYNCH</t>
  </si>
  <si>
    <t>WESLEY WEIGHTLIFTERS</t>
  </si>
  <si>
    <t>Henry</t>
  </si>
  <si>
    <t>GREGG HADLEY</t>
  </si>
  <si>
    <t>TEAM SPARTACUS</t>
  </si>
  <si>
    <t>Paul</t>
  </si>
  <si>
    <t>Western Illinois University</t>
  </si>
  <si>
    <t>TIM PIPER</t>
  </si>
  <si>
    <t>Piper,Tim</t>
  </si>
  <si>
    <t>Kathleen</t>
  </si>
  <si>
    <t>Barrera</t>
  </si>
  <si>
    <t>J.</t>
  </si>
  <si>
    <t>Zimmerman</t>
  </si>
  <si>
    <t>University of Southern Alabama</t>
  </si>
  <si>
    <t>GAYLE HATCH</t>
  </si>
  <si>
    <t xml:space="preserve">Poeth,Jason  </t>
  </si>
  <si>
    <t>(251) 341-5663</t>
  </si>
  <si>
    <t>Snodgrass</t>
  </si>
  <si>
    <t>Utah State University</t>
  </si>
  <si>
    <t>MIKE CARROLL</t>
  </si>
  <si>
    <t>DEBBIE CARROLL</t>
  </si>
  <si>
    <t xml:space="preserve">Carroll,Michael </t>
  </si>
  <si>
    <t>TEAM PRAXIS</t>
  </si>
  <si>
    <t>Maycock</t>
  </si>
  <si>
    <t>University of Central Missouri</t>
  </si>
  <si>
    <t xml:space="preserve">Koch,Alexander  </t>
  </si>
  <si>
    <t>75+</t>
  </si>
  <si>
    <t>Bussard</t>
  </si>
  <si>
    <t>Savannah Technical College</t>
  </si>
  <si>
    <t>HENRY MEYERS</t>
  </si>
  <si>
    <t>HENRY BROWER</t>
  </si>
  <si>
    <t>NONE</t>
  </si>
  <si>
    <t>TEAM SAVANNAH</t>
  </si>
  <si>
    <t>Watson</t>
  </si>
  <si>
    <t>St. Edwards University</t>
  </si>
  <si>
    <t>URSULA GARZA</t>
  </si>
  <si>
    <t xml:space="preserve">Papandrea,Ursula </t>
  </si>
  <si>
    <t>Marenco</t>
  </si>
  <si>
    <t>Sacramento State University</t>
  </si>
  <si>
    <t>BILL KUTZER</t>
  </si>
  <si>
    <t>BRETT KELLY</t>
  </si>
  <si>
    <t xml:space="preserve">Kutzer,Bill </t>
  </si>
  <si>
    <t>Yockey</t>
  </si>
  <si>
    <t>MidAmerica Nazarene University</t>
  </si>
  <si>
    <t>WHITNEY RODDEN</t>
  </si>
  <si>
    <t>TOM CROSS</t>
  </si>
  <si>
    <t xml:space="preserve">Rodden,Whitney </t>
  </si>
  <si>
    <t>PIONEER WLC</t>
  </si>
  <si>
    <t>H.</t>
  </si>
  <si>
    <t>State College of Florida</t>
  </si>
  <si>
    <t>CHRIS PENNINGTON</t>
  </si>
  <si>
    <t>Pennington, Chris</t>
  </si>
  <si>
    <t>TEAM FLORIDA MANATEE COUNTY</t>
  </si>
  <si>
    <t>Martiniez</t>
  </si>
  <si>
    <t>M</t>
  </si>
  <si>
    <t>Taylor</t>
  </si>
  <si>
    <t>Alvin Community College</t>
  </si>
  <si>
    <t>GARRET TAYLOR</t>
  </si>
  <si>
    <t>BRIAN SCHMIDT</t>
  </si>
  <si>
    <t>Taylor,Garret</t>
  </si>
  <si>
    <t>TEAM HOUSTON</t>
  </si>
  <si>
    <t>Balster, Jennifer</t>
    <phoneticPr fontId="5" type="noConversion"/>
  </si>
  <si>
    <t>Balster</t>
  </si>
  <si>
    <t>Orange Coast College</t>
  </si>
  <si>
    <t>MAXIMILIAN MORMONT</t>
  </si>
  <si>
    <t>GILLIAN FORMANECK</t>
  </si>
  <si>
    <t>Mormont,Max</t>
  </si>
  <si>
    <t>Batchelor, Cortney</t>
    <phoneticPr fontId="5" type="noConversion"/>
  </si>
  <si>
    <t>C.</t>
  </si>
  <si>
    <t>Batchelor</t>
  </si>
  <si>
    <t>University of South Alabama</t>
  </si>
  <si>
    <t>SAM ZIMMERMAN</t>
  </si>
  <si>
    <t>JASON POETH</t>
  </si>
  <si>
    <t xml:space="preserve">Zimmerman,Samantha  </t>
  </si>
  <si>
    <t>GAYLE HATCH WLT</t>
  </si>
  <si>
    <t>Payne, Jacque</t>
    <phoneticPr fontId="5" type="noConversion"/>
  </si>
  <si>
    <t>Tiara</t>
  </si>
  <si>
    <t>Payne</t>
  </si>
  <si>
    <t>Pikes Peak Community College</t>
  </si>
  <si>
    <t>PAUL FLESHLER</t>
  </si>
  <si>
    <t>Fleschler,Paul</t>
  </si>
  <si>
    <t>FRONT RANGE WLC</t>
  </si>
  <si>
    <t>Carlson, Breanne</t>
    <phoneticPr fontId="5" type="noConversion"/>
  </si>
  <si>
    <t>Rene</t>
  </si>
  <si>
    <t xml:space="preserve"> Carlson</t>
    <phoneticPr fontId="5" type="noConversion"/>
  </si>
  <si>
    <t>NMU co-ed</t>
  </si>
  <si>
    <t>Tysz,Andrew</t>
  </si>
  <si>
    <t>Katzenmeier</t>
  </si>
  <si>
    <t>LEO TOTTEN</t>
  </si>
  <si>
    <t>EAST COAST GOLD W/L TEAM</t>
  </si>
  <si>
    <t>M.</t>
  </si>
  <si>
    <t>Turnbull</t>
  </si>
  <si>
    <t>THOMAS BENNETT</t>
  </si>
  <si>
    <t>TEAM FLORIDA - VOLUSIA COUNTY</t>
  </si>
  <si>
    <t>E.</t>
  </si>
  <si>
    <t>Cowles</t>
  </si>
  <si>
    <t xml:space="preserve">Bennett,Thomas </t>
  </si>
  <si>
    <t>Kristin</t>
  </si>
  <si>
    <t>Spencer</t>
  </si>
  <si>
    <t>University of Colorado at Colorado Springs</t>
  </si>
  <si>
    <t>BOB MORRIS</t>
  </si>
  <si>
    <t>Morris, Bob</t>
  </si>
  <si>
    <t>PINNACLE WEIGHTLIFTING</t>
  </si>
  <si>
    <t>L.</t>
  </si>
  <si>
    <t>Downs</t>
  </si>
  <si>
    <t>United States Naval Academy</t>
  </si>
  <si>
    <t>RETT WARREN</t>
  </si>
  <si>
    <t xml:space="preserve">Warren,Rett  </t>
  </si>
  <si>
    <t>Formaneck</t>
  </si>
  <si>
    <t>SERAFIM HATZIS</t>
  </si>
  <si>
    <t xml:space="preserve">Hatzis,Serafim </t>
  </si>
  <si>
    <t>TEAM CROSSFIT</t>
  </si>
  <si>
    <t>SUZANNA SANCHEZ</t>
  </si>
  <si>
    <t xml:space="preserve">Taylor,Garret </t>
  </si>
  <si>
    <t>Kranz</t>
  </si>
  <si>
    <t>A.</t>
  </si>
  <si>
    <t>Sisto</t>
  </si>
  <si>
    <t>Massachusetts Institute of Technology</t>
  </si>
  <si>
    <t>IVAN ROJAS</t>
  </si>
  <si>
    <t xml:space="preserve">Rojas,Ivan </t>
  </si>
  <si>
    <t>Humeston</t>
  </si>
  <si>
    <t>PAUL FLESCHLER</t>
  </si>
  <si>
    <t>RODGER DEGARMO</t>
  </si>
  <si>
    <t>P.</t>
  </si>
  <si>
    <t>Feuerman</t>
  </si>
  <si>
    <t>Leigh</t>
  </si>
  <si>
    <t>Davie</t>
  </si>
  <si>
    <t>Emory University</t>
  </si>
  <si>
    <t>JOHN COFFEE</t>
  </si>
  <si>
    <t>GUNTHER FARFAN</t>
  </si>
  <si>
    <t>Coffee,John</t>
  </si>
  <si>
    <t>COFFEE'S GYM</t>
  </si>
  <si>
    <t>D.</t>
  </si>
  <si>
    <t>Haacke</t>
  </si>
  <si>
    <t>University of Northern Iowa</t>
  </si>
  <si>
    <t>JIANPING MA</t>
  </si>
  <si>
    <t>Jianping,Ma  (Mark)</t>
  </si>
  <si>
    <t>Shimomura</t>
  </si>
  <si>
    <t>Sacramento City College</t>
  </si>
  <si>
    <t>PAUL DOHERTY</t>
  </si>
  <si>
    <t>1 Olympic Plaza</t>
  </si>
  <si>
    <t>Colorado Springs, CO  80909</t>
  </si>
  <si>
    <t>(719) 866-4508</t>
  </si>
  <si>
    <t>Fax (719) 866-4741</t>
  </si>
  <si>
    <t>e-mail: usaw@usaweightlifting.org</t>
  </si>
  <si>
    <t>SCORESHEET</t>
  </si>
  <si>
    <t>Competition:</t>
  </si>
  <si>
    <t>Location:</t>
  </si>
  <si>
    <t>Date:</t>
  </si>
  <si>
    <t>Group:</t>
  </si>
  <si>
    <t>Sanction #:</t>
  </si>
  <si>
    <t>Name</t>
  </si>
  <si>
    <t>(Please print legibly)</t>
  </si>
  <si>
    <t>Class</t>
  </si>
  <si>
    <t>Body</t>
  </si>
  <si>
    <t>Snatch</t>
  </si>
  <si>
    <t>Clean &amp; Jerk</t>
  </si>
  <si>
    <t>Total</t>
  </si>
  <si>
    <t>Place</t>
  </si>
  <si>
    <t>Points</t>
  </si>
  <si>
    <t>Member</t>
  </si>
  <si>
    <t>ID</t>
  </si>
  <si>
    <t>Birth</t>
  </si>
  <si>
    <t>DATE</t>
  </si>
  <si>
    <t>Best</t>
  </si>
  <si>
    <t>C&amp;J</t>
  </si>
  <si>
    <t>Year of</t>
  </si>
  <si>
    <t>REFEREES</t>
  </si>
  <si>
    <t xml:space="preserve">MEET DIRECTOR </t>
  </si>
  <si>
    <t>Lot</t>
  </si>
  <si>
    <t>No.</t>
  </si>
  <si>
    <t>Team</t>
  </si>
  <si>
    <t>Sinclair</t>
  </si>
  <si>
    <t>Sna</t>
  </si>
  <si>
    <t>Wt</t>
  </si>
  <si>
    <t>Gndr</t>
  </si>
  <si>
    <t>Div</t>
  </si>
  <si>
    <t>®</t>
  </si>
  <si>
    <t>http://weightlifting.teamusa.org</t>
  </si>
  <si>
    <r>
      <t xml:space="preserve">PLEASE </t>
    </r>
    <r>
      <rPr>
        <b/>
        <i/>
        <u/>
        <sz val="10"/>
        <rFont val="Times New Roman"/>
        <family val="1"/>
      </rPr>
      <t>EMAIL</t>
    </r>
    <r>
      <rPr>
        <sz val="10"/>
        <rFont val="Times New Roman"/>
        <family val="1"/>
      </rPr>
      <t xml:space="preserve"> COMPLETED FORM TO:     </t>
    </r>
    <r>
      <rPr>
        <sz val="10"/>
        <color indexed="18"/>
        <rFont val="Times New Roman"/>
        <family val="1"/>
      </rPr>
      <t xml:space="preserve"> </t>
    </r>
    <r>
      <rPr>
        <sz val="12"/>
        <color indexed="18"/>
        <rFont val="Times New Roman"/>
        <family val="1"/>
      </rPr>
      <t>usaw@usaweightlifting.org</t>
    </r>
    <r>
      <rPr>
        <sz val="12"/>
        <rFont val="Times New Roman"/>
      </rPr>
      <t xml:space="preserve"> </t>
    </r>
  </si>
  <si>
    <t>2010 NATIONAL COLLEGIATE TENTATIVE START LIST</t>
  </si>
  <si>
    <t>NOT FOR PUBLIC VIEWING-CONTAINS MEMBERSHIP NUMBERS AND OTHER CONFIDENTIAL INFORMATION</t>
  </si>
  <si>
    <t>Expired membership</t>
  </si>
  <si>
    <t>College form pending</t>
  </si>
  <si>
    <t>M/F</t>
  </si>
  <si>
    <t>WT CL</t>
  </si>
  <si>
    <t>MemID</t>
  </si>
  <si>
    <t>First</t>
  </si>
  <si>
    <t>Middle</t>
  </si>
  <si>
    <t>Last</t>
  </si>
  <si>
    <t>YOB</t>
  </si>
  <si>
    <t>College Team</t>
  </si>
  <si>
    <t>College or Universtiy</t>
  </si>
  <si>
    <t>Coach 1</t>
  </si>
  <si>
    <t>Coach 2</t>
  </si>
  <si>
    <t>Event Coach</t>
  </si>
  <si>
    <t>QT</t>
  </si>
  <si>
    <t>fax</t>
  </si>
  <si>
    <t>Coach #1</t>
  </si>
  <si>
    <t>Coach #2</t>
  </si>
  <si>
    <t>Membership End Date</t>
  </si>
  <si>
    <t>Club Name</t>
  </si>
  <si>
    <t>F</t>
  </si>
  <si>
    <t>Guide, Gina</t>
    <phoneticPr fontId="5" type="noConversion"/>
  </si>
  <si>
    <t>T.</t>
  </si>
  <si>
    <t>Guide</t>
  </si>
  <si>
    <t>Northern Illinois University</t>
  </si>
  <si>
    <t>ROGER NIELSEN</t>
  </si>
  <si>
    <t>MIKE GATTONE</t>
  </si>
  <si>
    <t xml:space="preserve">Nielsen,Roger </t>
  </si>
  <si>
    <t>WINDY CITY WLC</t>
  </si>
  <si>
    <t>James, Alison</t>
    <phoneticPr fontId="5" type="noConversion"/>
  </si>
  <si>
    <t>V</t>
  </si>
  <si>
    <t>James</t>
  </si>
  <si>
    <t>DANNY CAMARGO</t>
  </si>
  <si>
    <t>AMANDA COX</t>
  </si>
  <si>
    <t xml:space="preserve">Camargo,Daniel </t>
  </si>
  <si>
    <t>TEAM FLORIDA ALTAMONTE</t>
  </si>
  <si>
    <t>Sanchez</t>
  </si>
  <si>
    <t>LSUS women &amp; co-ed</t>
  </si>
  <si>
    <t>LSU Shreveport</t>
  </si>
  <si>
    <t>KYLE PIERCE</t>
  </si>
  <si>
    <t>TIM MCINNIS</t>
  </si>
  <si>
    <t xml:space="preserve">Pierce,Kyle </t>
  </si>
  <si>
    <t>UNATTACHED</t>
  </si>
  <si>
    <t>Carlson, Britta</t>
    <phoneticPr fontId="5" type="noConversion"/>
  </si>
  <si>
    <t>Kay</t>
  </si>
  <si>
    <t>Carlson</t>
  </si>
  <si>
    <t>NMU co-ed ALT</t>
  </si>
  <si>
    <t>Northern Michigan University</t>
  </si>
  <si>
    <t>ANDY TYSZ</t>
  </si>
  <si>
    <t xml:space="preserve">Tysz,Andrew </t>
  </si>
  <si>
    <t>UPPER PENINSULA WEIGHTLIFTING</t>
  </si>
  <si>
    <t>Garcia, Vanessa</t>
    <phoneticPr fontId="5" type="noConversion"/>
  </si>
  <si>
    <t>Garcia</t>
  </si>
  <si>
    <t>Sanchez, Suzanna</t>
  </si>
  <si>
    <t>Swain, Milo</t>
  </si>
  <si>
    <t>Asbate, Michael</t>
  </si>
  <si>
    <t>Steele, Nick</t>
  </si>
  <si>
    <t>Wise, Jamie</t>
  </si>
  <si>
    <t>Holde, Jonathan</t>
  </si>
  <si>
    <t>Miller, Evan</t>
  </si>
  <si>
    <t>Fong, Eric</t>
  </si>
  <si>
    <t>Spurlock, Marc</t>
  </si>
  <si>
    <t>Gee, Zachary</t>
  </si>
  <si>
    <t>Gorelik, Dan</t>
  </si>
  <si>
    <t>Berninger, Douglas</t>
  </si>
  <si>
    <t>Hall, Robert</t>
  </si>
  <si>
    <t>Soha, Walter (Mike)</t>
  </si>
  <si>
    <t>Kim, Christopher</t>
  </si>
  <si>
    <t>Locker, Philip</t>
  </si>
  <si>
    <t>Moss, Alex</t>
  </si>
  <si>
    <t>Bourgeois, Jason</t>
  </si>
  <si>
    <t>Litecky, Charles</t>
  </si>
  <si>
    <t>Westbrook, Jonas</t>
  </si>
  <si>
    <t>Klimesh, Simon</t>
  </si>
  <si>
    <t>Green, Jacob</t>
  </si>
  <si>
    <t>Dennis, Shane</t>
  </si>
  <si>
    <t>Ciaburri, Justin</t>
  </si>
  <si>
    <t>Roberts, William (Paul)</t>
  </si>
  <si>
    <t>Cotton, Andrew</t>
  </si>
  <si>
    <t>Ziegler, Kyle</t>
  </si>
  <si>
    <t>Cooper, Travis</t>
  </si>
  <si>
    <t>Wright, Bryant</t>
  </si>
  <si>
    <t>Mizuguchi, Satoshi</t>
  </si>
  <si>
    <t>Nowasell, Alex</t>
  </si>
  <si>
    <t>Henriksen, Paul</t>
  </si>
  <si>
    <t>Fischer, Ryan</t>
  </si>
  <si>
    <t>Tirrito, Michael</t>
  </si>
  <si>
    <t>77A</t>
  </si>
  <si>
    <t>85B</t>
  </si>
  <si>
    <t>85A</t>
  </si>
  <si>
    <t>77B</t>
  </si>
  <si>
    <t>Van Dorn, Cara</t>
  </si>
  <si>
    <t>James, Alison</t>
  </si>
  <si>
    <t>Garcia, Vanessa</t>
  </si>
  <si>
    <t>Balster, Jennifer</t>
  </si>
  <si>
    <t>Guide, Gina</t>
  </si>
  <si>
    <t>Carlson, Britta</t>
  </si>
  <si>
    <t>Payne, Jacque</t>
  </si>
  <si>
    <t>Batchelor, Cortney</t>
  </si>
  <si>
    <t>Carlson, Breanne</t>
  </si>
  <si>
    <t>Barnett, Joshua</t>
  </si>
  <si>
    <t>Smith, Jacob</t>
  </si>
  <si>
    <t>Miller, Jordan</t>
  </si>
  <si>
    <t>Brunson, Mack</t>
  </si>
  <si>
    <t>Hutchinson, Sean</t>
  </si>
  <si>
    <t>Weitz, Keith</t>
  </si>
  <si>
    <t>Spraggins, Sean</t>
  </si>
  <si>
    <t>Schroeder, Mark</t>
  </si>
  <si>
    <t>Cowles, Sara</t>
  </si>
  <si>
    <t>Formaneck, Gillian</t>
  </si>
  <si>
    <t>Turnbull, Samantha</t>
  </si>
  <si>
    <t>Katzenmeier, Hilary</t>
  </si>
  <si>
    <t>Downs, Michelle</t>
  </si>
  <si>
    <t>Sanchez, Miranda</t>
  </si>
  <si>
    <t>Spencer, Stephanie</t>
  </si>
  <si>
    <t>Toothaker, Brandon</t>
  </si>
  <si>
    <t>Evans, Michael</t>
  </si>
  <si>
    <t>Scott, Timothy</t>
  </si>
  <si>
    <t>Powell, Jordan</t>
  </si>
  <si>
    <t>Johnson, Derrick</t>
  </si>
  <si>
    <t>Lee, Alex</t>
  </si>
  <si>
    <t>Vrabel, Andrew</t>
  </si>
  <si>
    <t>Serrano, Ambrose</t>
  </si>
  <si>
    <t>Cretcher, Max</t>
  </si>
  <si>
    <t>Spranger, Kurt</t>
  </si>
  <si>
    <t>DeFrancisco, Nicholas</t>
  </si>
  <si>
    <t>Morris, Eric</t>
  </si>
  <si>
    <t>Adams, Aaron</t>
  </si>
  <si>
    <t>Levy, Jon</t>
  </si>
  <si>
    <t>Cunanan, Aaron</t>
  </si>
  <si>
    <t>Men 77 B -85 B</t>
  </si>
  <si>
    <t>School</t>
  </si>
  <si>
    <t>Yale</t>
  </si>
  <si>
    <t>Alvin CC</t>
  </si>
  <si>
    <t>Orange Coast C</t>
  </si>
  <si>
    <t>Northen Illinois U</t>
  </si>
  <si>
    <t>Pike Peak C C</t>
  </si>
  <si>
    <t>U S.</t>
  </si>
  <si>
    <t>Yale C</t>
  </si>
  <si>
    <t>Lenahen, Chris</t>
  </si>
  <si>
    <t>White, Phillip</t>
  </si>
  <si>
    <t>Looney, David</t>
  </si>
  <si>
    <t>Motoyoshi, David</t>
  </si>
  <si>
    <t>Smith, Robert</t>
  </si>
  <si>
    <t>Goeller, Daniel</t>
  </si>
  <si>
    <t>Moehn, Brendan</t>
  </si>
  <si>
    <t>Horschig, Aaron</t>
  </si>
  <si>
    <t>Oliver-Swan, Benjamin</t>
  </si>
  <si>
    <t>Dalpiaz, David</t>
  </si>
  <si>
    <t>Luken, Derrick</t>
  </si>
  <si>
    <t>Yuen, Kevin</t>
  </si>
  <si>
    <t>Zimmerman, Samantha</t>
  </si>
  <si>
    <t>Snodgrass, Maegan-Lee</t>
  </si>
  <si>
    <t>Maycock, Whitnee</t>
  </si>
  <si>
    <t>Bussard, Jenna</t>
  </si>
  <si>
    <t>Watson, Coleen</t>
  </si>
  <si>
    <t>Marenco, Arlette</t>
  </si>
  <si>
    <t>Martiniez, Lydia</t>
  </si>
  <si>
    <t>Martiniez, Hannah</t>
  </si>
  <si>
    <t>Yockey, Rashell</t>
  </si>
  <si>
    <t>McDermott, Shaughnessy</t>
  </si>
  <si>
    <t>Ford, Donovan</t>
  </si>
  <si>
    <t>Braddy, Thomas</t>
  </si>
  <si>
    <t>McCarthy, Russell</t>
  </si>
  <si>
    <t>Garcia, David</t>
  </si>
  <si>
    <t>Rostotskyy, Serhiy</t>
  </si>
  <si>
    <t>Jackson, Brandon</t>
  </si>
  <si>
    <t>Beard, Jamie</t>
  </si>
  <si>
    <t>Churchill, Mike</t>
  </si>
  <si>
    <t>Bass, Matthew</t>
  </si>
  <si>
    <t>Palozola, Matthew</t>
  </si>
  <si>
    <t>Keller, Griffin</t>
  </si>
  <si>
    <t>Purser, Charles</t>
  </si>
  <si>
    <t>Brant, Jacob</t>
  </si>
  <si>
    <t>Cappelmann, Ashby</t>
  </si>
  <si>
    <t>Ging, Trevor</t>
  </si>
  <si>
    <t>Funches, Dominique</t>
  </si>
  <si>
    <t>Ito, Collin</t>
  </si>
  <si>
    <t>Montano, Marco</t>
  </si>
  <si>
    <t>Ridge, John</t>
  </si>
  <si>
    <t>Bond, Jacob</t>
  </si>
  <si>
    <t>Rodden, Tyler</t>
  </si>
  <si>
    <t>Reis, Fernando</t>
  </si>
  <si>
    <t>Orange CC</t>
  </si>
  <si>
    <t>Pikes Peak CC</t>
  </si>
  <si>
    <t>Univ. S. AL</t>
  </si>
  <si>
    <t>N. Ill Univ.</t>
  </si>
  <si>
    <t>Madison MI</t>
  </si>
  <si>
    <t>UF</t>
  </si>
  <si>
    <t>Mesa CC</t>
  </si>
  <si>
    <t>USF</t>
  </si>
  <si>
    <t>uccs</t>
  </si>
  <si>
    <t>Daytona St</t>
  </si>
  <si>
    <t>Univ. N.Iowa</t>
  </si>
  <si>
    <t>ASU</t>
  </si>
  <si>
    <t>East Tenn. St.</t>
  </si>
  <si>
    <t>USAA</t>
  </si>
  <si>
    <t>UNH</t>
  </si>
  <si>
    <t>SCCC</t>
  </si>
  <si>
    <t>US Naval</t>
  </si>
  <si>
    <t>-----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</si>
</sst>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mmmm\ d\,\ yyyy"/>
    <numFmt numFmtId="166" formatCode="0.000"/>
  </numFmts>
  <fonts count="27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Times New Roman"/>
      <family val="1"/>
    </font>
    <font>
      <b/>
      <sz val="14"/>
      <name val="Arial"/>
      <family val="2"/>
    </font>
    <font>
      <sz val="12"/>
      <name val="Times New Roman"/>
    </font>
    <font>
      <b/>
      <i/>
      <u/>
      <sz val="10"/>
      <name val="Times New Roman"/>
      <family val="1"/>
    </font>
    <font>
      <sz val="10"/>
      <color indexed="18"/>
      <name val="Arial"/>
    </font>
    <font>
      <sz val="8"/>
      <color indexed="18"/>
      <name val="System"/>
    </font>
    <font>
      <sz val="8"/>
      <color indexed="18"/>
      <name val="Arial"/>
    </font>
    <font>
      <u/>
      <sz val="8"/>
      <color indexed="18"/>
      <name val="Arial"/>
    </font>
    <font>
      <sz val="10"/>
      <color indexed="18"/>
      <name val="Times New Roman"/>
      <family val="1"/>
    </font>
    <font>
      <sz val="12"/>
      <color indexed="18"/>
      <name val="Times New Roman"/>
      <family val="1"/>
    </font>
    <font>
      <sz val="8"/>
      <name val="Times New Roman"/>
    </font>
    <font>
      <b/>
      <i/>
      <sz val="8"/>
      <name val="Arial Narrow"/>
      <family val="2"/>
    </font>
    <font>
      <sz val="8"/>
      <name val="Arial Narrow"/>
      <family val="2"/>
    </font>
    <font>
      <b/>
      <i/>
      <sz val="8"/>
      <color indexed="10"/>
      <name val="Arial Narrow"/>
      <family val="2"/>
    </font>
    <font>
      <b/>
      <sz val="8"/>
      <name val="Arial Narrow"/>
      <family val="2"/>
    </font>
    <font>
      <sz val="8"/>
      <color indexed="56"/>
      <name val="Arial Narrow"/>
      <family val="2"/>
    </font>
    <font>
      <sz val="10"/>
      <color indexed="10"/>
      <name val="Arial"/>
    </font>
    <font>
      <b/>
      <sz val="10"/>
      <name val="Times New Roman"/>
    </font>
    <font>
      <b/>
      <sz val="9"/>
      <name val="Times New Roman"/>
    </font>
    <font>
      <sz val="8"/>
      <color indexed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Alignment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0" xfId="0" applyFont="1" applyFill="1" applyBorder="1"/>
    <xf numFmtId="0" fontId="13" fillId="2" borderId="0" xfId="0" applyFont="1" applyFill="1"/>
    <xf numFmtId="0" fontId="14" fillId="2" borderId="0" xfId="1" applyFont="1" applyFill="1" applyAlignment="1" applyProtection="1">
      <alignment horizontal="right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6" fillId="2" borderId="0" xfId="1" applyFill="1" applyAlignment="1" applyProtection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164" fontId="2" fillId="2" borderId="9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6" fontId="2" fillId="2" borderId="9" xfId="0" applyNumberFormat="1" applyFont="1" applyFill="1" applyBorder="1" applyAlignment="1">
      <alignment horizontal="center"/>
    </xf>
    <xf numFmtId="166" fontId="2" fillId="2" borderId="1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18" fillId="0" borderId="0" xfId="0" applyFont="1" applyFill="1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164" fontId="21" fillId="0" borderId="0" xfId="0" applyNumberFormat="1" applyFont="1" applyFill="1" applyAlignment="1">
      <alignment horizontal="center"/>
    </xf>
    <xf numFmtId="14" fontId="19" fillId="0" borderId="0" xfId="0" applyNumberFormat="1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6" fillId="0" borderId="0" xfId="0" applyFont="1" applyFill="1"/>
    <xf numFmtId="1" fontId="19" fillId="0" borderId="0" xfId="0" applyNumberFormat="1" applyFont="1" applyFill="1"/>
    <xf numFmtId="0" fontId="19" fillId="0" borderId="0" xfId="0" applyNumberFormat="1" applyFont="1" applyFill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Border="1"/>
    <xf numFmtId="2" fontId="2" fillId="2" borderId="0" xfId="0" applyNumberFormat="1" applyFont="1" applyFill="1"/>
    <xf numFmtId="2" fontId="7" fillId="2" borderId="3" xfId="0" applyNumberFormat="1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0" fontId="2" fillId="2" borderId="10" xfId="0" quotePrefix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5" fontId="4" fillId="2" borderId="11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0" fillId="0" borderId="0" xfId="0" applyAlignment="1">
      <alignment horizontal="center" wrapText="1"/>
    </xf>
  </cellXfs>
  <cellStyles count="2">
    <cellStyle name="Hyperlink" xfId="1" builtinId="8"/>
    <cellStyle name="Normal" xfId="0" builtinId="0"/>
  </cellStyles>
  <dxfs count="60"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0</xdr:row>
      <xdr:rowOff>57150</xdr:rowOff>
    </xdr:from>
    <xdr:to>
      <xdr:col>12</xdr:col>
      <xdr:colOff>757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25400</xdr:colOff>
      <xdr:row>3</xdr:row>
      <xdr:rowOff>9525</xdr:rowOff>
    </xdr:from>
    <xdr:to>
      <xdr:col>11</xdr:col>
      <xdr:colOff>286526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eightlifting.teamusa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ightlifting.teamusa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ightlifting.teamusa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eightlifting.teamusa.org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eightlifting.teamus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53"/>
  <sheetViews>
    <sheetView topLeftCell="B140" zoomScale="150" workbookViewId="0">
      <selection activeCell="I143" sqref="I143:I153"/>
    </sheetView>
  </sheetViews>
  <sheetFormatPr defaultColWidth="11.42578125" defaultRowHeight="13.5"/>
  <cols>
    <col min="1" max="1" width="0" style="47" hidden="1" customWidth="1"/>
    <col min="2" max="2" width="4.42578125" style="34" customWidth="1"/>
    <col min="3" max="3" width="5.42578125" style="34" customWidth="1"/>
    <col min="4" max="4" width="5.7109375" style="33" customWidth="1"/>
    <col min="5" max="5" width="16.28515625" style="34" bestFit="1" customWidth="1"/>
    <col min="6" max="6" width="4.7109375" style="33" hidden="1" customWidth="1"/>
    <col min="7" max="7" width="10.140625" style="34" hidden="1" customWidth="1"/>
    <col min="8" max="8" width="5.85546875" style="64" customWidth="1"/>
    <col min="9" max="9" width="14.28515625" style="34" customWidth="1"/>
    <col min="10" max="10" width="20.42578125" style="33" customWidth="1"/>
    <col min="11" max="12" width="15.42578125" style="34" hidden="1" customWidth="1"/>
    <col min="13" max="13" width="16.140625" style="34" hidden="1" customWidth="1"/>
    <col min="14" max="14" width="4.42578125" style="34" hidden="1" customWidth="1"/>
    <col min="15" max="15" width="11" style="33" hidden="1" customWidth="1"/>
    <col min="16" max="17" width="14.85546875" style="33" hidden="1" customWidth="1"/>
    <col min="18" max="18" width="7.85546875" style="33" hidden="1" customWidth="1"/>
    <col min="19" max="19" width="24.28515625" style="33" hidden="1" customWidth="1"/>
    <col min="20" max="20" width="0" style="47" hidden="1" customWidth="1"/>
    <col min="21" max="21" width="0" style="59" hidden="1" customWidth="1"/>
    <col min="22" max="22" width="0" style="60" hidden="1" customWidth="1"/>
    <col min="23" max="23" width="10.85546875" style="60" customWidth="1"/>
    <col min="24" max="16384" width="11.42578125" style="47"/>
  </cols>
  <sheetData>
    <row r="1" spans="1:25">
      <c r="B1" s="58" t="s">
        <v>612</v>
      </c>
      <c r="C1" s="58"/>
      <c r="D1" s="58"/>
      <c r="E1" s="58"/>
      <c r="F1" s="58"/>
      <c r="G1" s="58"/>
      <c r="H1" s="58"/>
      <c r="I1" s="58"/>
      <c r="J1" s="58"/>
      <c r="K1" s="58"/>
    </row>
    <row r="2" spans="1:25">
      <c r="B2" s="61" t="s">
        <v>613</v>
      </c>
      <c r="C2" s="61"/>
      <c r="D2" s="61"/>
      <c r="E2" s="61"/>
      <c r="F2" s="61"/>
      <c r="G2" s="61"/>
      <c r="H2" s="61"/>
      <c r="I2" s="61"/>
      <c r="J2" s="61"/>
      <c r="K2" s="61"/>
    </row>
    <row r="3" spans="1:25">
      <c r="B3" s="62" t="s">
        <v>614</v>
      </c>
      <c r="C3" s="63"/>
      <c r="D3" s="63"/>
      <c r="E3" s="63"/>
    </row>
    <row r="4" spans="1:25">
      <c r="B4" s="62" t="s">
        <v>615</v>
      </c>
      <c r="C4" s="62"/>
      <c r="D4" s="62"/>
      <c r="E4" s="62"/>
    </row>
    <row r="5" spans="1:25">
      <c r="B5" s="65" t="s">
        <v>616</v>
      </c>
      <c r="C5" s="65" t="s">
        <v>617</v>
      </c>
      <c r="D5" s="66" t="s">
        <v>618</v>
      </c>
      <c r="E5" s="65" t="s">
        <v>619</v>
      </c>
      <c r="F5" s="66" t="s">
        <v>620</v>
      </c>
      <c r="G5" s="65" t="s">
        <v>621</v>
      </c>
      <c r="H5" s="67" t="s">
        <v>622</v>
      </c>
      <c r="I5" s="65" t="s">
        <v>623</v>
      </c>
      <c r="J5" s="65" t="s">
        <v>624</v>
      </c>
      <c r="K5" s="65" t="s">
        <v>625</v>
      </c>
      <c r="L5" s="65" t="s">
        <v>626</v>
      </c>
      <c r="M5" s="65" t="s">
        <v>627</v>
      </c>
      <c r="N5" s="65" t="s">
        <v>628</v>
      </c>
      <c r="O5" s="66" t="s">
        <v>629</v>
      </c>
      <c r="P5" s="66" t="s">
        <v>630</v>
      </c>
      <c r="Q5" s="66" t="s">
        <v>631</v>
      </c>
      <c r="R5" s="66" t="s">
        <v>632</v>
      </c>
      <c r="S5" s="66" t="s">
        <v>633</v>
      </c>
      <c r="T5" s="66" t="s">
        <v>133</v>
      </c>
      <c r="W5" s="66" t="s">
        <v>134</v>
      </c>
      <c r="Y5" s="48"/>
    </row>
    <row r="6" spans="1:25">
      <c r="A6" s="47">
        <v>2</v>
      </c>
      <c r="B6" s="34" t="s">
        <v>634</v>
      </c>
      <c r="C6" s="34">
        <v>48</v>
      </c>
      <c r="D6" s="33">
        <v>156592</v>
      </c>
      <c r="E6" s="34" t="s">
        <v>643</v>
      </c>
      <c r="F6" s="33" t="s">
        <v>644</v>
      </c>
      <c r="G6" s="34" t="s">
        <v>645</v>
      </c>
      <c r="H6" s="64">
        <v>32840</v>
      </c>
      <c r="I6" s="34" t="s">
        <v>746</v>
      </c>
      <c r="J6" s="33" t="s">
        <v>752</v>
      </c>
      <c r="K6" s="34" t="s">
        <v>646</v>
      </c>
      <c r="L6" s="34" t="s">
        <v>647</v>
      </c>
      <c r="M6" s="34" t="s">
        <v>648</v>
      </c>
      <c r="N6" s="34">
        <v>126</v>
      </c>
      <c r="P6" s="33" t="s">
        <v>646</v>
      </c>
      <c r="Q6" s="33" t="s">
        <v>647</v>
      </c>
      <c r="R6" s="68">
        <v>40386</v>
      </c>
      <c r="S6" s="33" t="s">
        <v>649</v>
      </c>
      <c r="T6" s="48"/>
      <c r="U6" s="59" t="e">
        <f t="shared" ref="U6:U11" ca="1" si="0">RANDBETWEEN(1,135)</f>
        <v>#NAME?</v>
      </c>
      <c r="W6" s="48">
        <v>25</v>
      </c>
    </row>
    <row r="7" spans="1:25">
      <c r="A7" s="47">
        <v>5</v>
      </c>
      <c r="B7" s="34" t="s">
        <v>634</v>
      </c>
      <c r="C7" s="34">
        <v>48</v>
      </c>
      <c r="D7" s="33">
        <v>159527</v>
      </c>
      <c r="E7" s="34" t="s">
        <v>665</v>
      </c>
      <c r="G7" s="34" t="s">
        <v>666</v>
      </c>
      <c r="H7" s="64">
        <v>34539</v>
      </c>
      <c r="I7" s="34" t="s">
        <v>747</v>
      </c>
      <c r="J7" s="33" t="s">
        <v>488</v>
      </c>
      <c r="K7" s="34" t="s">
        <v>489</v>
      </c>
      <c r="L7" s="34" t="s">
        <v>490</v>
      </c>
      <c r="M7" s="34" t="s">
        <v>491</v>
      </c>
      <c r="N7" s="34">
        <v>83</v>
      </c>
      <c r="P7" s="33" t="s">
        <v>489</v>
      </c>
      <c r="Q7" s="33" t="s">
        <v>490</v>
      </c>
      <c r="R7" s="68">
        <v>40310</v>
      </c>
      <c r="S7" s="33" t="s">
        <v>492</v>
      </c>
      <c r="T7" s="48"/>
      <c r="U7" s="59" t="e">
        <f t="shared" ca="1" si="0"/>
        <v>#NAME?</v>
      </c>
      <c r="W7" s="48">
        <v>46</v>
      </c>
    </row>
    <row r="8" spans="1:25">
      <c r="A8" s="47">
        <v>6</v>
      </c>
      <c r="B8" s="34" t="s">
        <v>634</v>
      </c>
      <c r="C8" s="34">
        <v>48</v>
      </c>
      <c r="D8" s="33">
        <v>162221</v>
      </c>
      <c r="E8" s="34" t="s">
        <v>493</v>
      </c>
      <c r="G8" s="34" t="s">
        <v>494</v>
      </c>
      <c r="H8" s="64">
        <v>31719</v>
      </c>
      <c r="I8" s="34" t="s">
        <v>748</v>
      </c>
      <c r="J8" s="33" t="s">
        <v>495</v>
      </c>
      <c r="K8" s="34" t="s">
        <v>496</v>
      </c>
      <c r="L8" s="34" t="s">
        <v>497</v>
      </c>
      <c r="M8" s="34" t="s">
        <v>498</v>
      </c>
      <c r="N8" s="34">
        <v>82</v>
      </c>
      <c r="P8" s="33" t="s">
        <v>496</v>
      </c>
      <c r="Q8" s="33" t="s">
        <v>497</v>
      </c>
      <c r="R8" s="68">
        <v>40578</v>
      </c>
      <c r="S8" s="33" t="s">
        <v>656</v>
      </c>
      <c r="T8" s="48"/>
      <c r="U8" s="59" t="e">
        <f t="shared" ca="1" si="0"/>
        <v>#NAME?</v>
      </c>
      <c r="W8" s="48">
        <v>57</v>
      </c>
    </row>
    <row r="9" spans="1:25">
      <c r="A9" s="47">
        <v>1</v>
      </c>
      <c r="B9" s="34" t="s">
        <v>634</v>
      </c>
      <c r="C9" s="34">
        <v>48</v>
      </c>
      <c r="D9" s="33">
        <v>150465</v>
      </c>
      <c r="E9" s="34" t="s">
        <v>635</v>
      </c>
      <c r="F9" s="33" t="s">
        <v>636</v>
      </c>
      <c r="G9" s="34" t="s">
        <v>637</v>
      </c>
      <c r="H9" s="64">
        <v>31266</v>
      </c>
      <c r="I9" s="34" t="s">
        <v>749</v>
      </c>
      <c r="J9" s="33" t="s">
        <v>638</v>
      </c>
      <c r="K9" s="34" t="s">
        <v>639</v>
      </c>
      <c r="L9" s="34" t="s">
        <v>640</v>
      </c>
      <c r="M9" s="34" t="s">
        <v>641</v>
      </c>
      <c r="N9" s="34">
        <v>131</v>
      </c>
      <c r="P9" s="33" t="s">
        <v>639</v>
      </c>
      <c r="Q9" s="33" t="s">
        <v>640</v>
      </c>
      <c r="R9" s="68">
        <v>40645</v>
      </c>
      <c r="S9" s="33" t="s">
        <v>642</v>
      </c>
      <c r="T9" s="48"/>
      <c r="U9" s="59" t="e">
        <f t="shared" ca="1" si="0"/>
        <v>#NAME?</v>
      </c>
      <c r="W9" s="48">
        <v>83</v>
      </c>
    </row>
    <row r="10" spans="1:25">
      <c r="A10" s="47">
        <v>4</v>
      </c>
      <c r="B10" s="34" t="s">
        <v>634</v>
      </c>
      <c r="C10" s="34">
        <v>48</v>
      </c>
      <c r="D10" s="33">
        <v>161138</v>
      </c>
      <c r="E10" s="34" t="s">
        <v>657</v>
      </c>
      <c r="F10" s="33" t="s">
        <v>658</v>
      </c>
      <c r="G10" s="34" t="s">
        <v>659</v>
      </c>
      <c r="H10" s="64">
        <v>33370</v>
      </c>
      <c r="I10" s="34" t="s">
        <v>660</v>
      </c>
      <c r="J10" s="33" t="s">
        <v>661</v>
      </c>
      <c r="K10" s="34" t="s">
        <v>662</v>
      </c>
      <c r="M10" s="34" t="s">
        <v>663</v>
      </c>
      <c r="N10" s="34">
        <v>97</v>
      </c>
      <c r="P10" s="33" t="s">
        <v>662</v>
      </c>
      <c r="R10" s="68">
        <v>40476</v>
      </c>
      <c r="S10" s="33" t="s">
        <v>664</v>
      </c>
      <c r="T10" s="48"/>
      <c r="U10" s="59" t="e">
        <f t="shared" ca="1" si="0"/>
        <v>#NAME?</v>
      </c>
      <c r="W10" s="48">
        <v>104</v>
      </c>
    </row>
    <row r="11" spans="1:25" s="33" customFormat="1" ht="12.75">
      <c r="A11" s="33">
        <v>3</v>
      </c>
      <c r="B11" s="34" t="s">
        <v>634</v>
      </c>
      <c r="C11" s="34">
        <v>48</v>
      </c>
      <c r="D11" s="33">
        <v>162801</v>
      </c>
      <c r="E11" s="34" t="s">
        <v>667</v>
      </c>
      <c r="G11" s="34" t="s">
        <v>650</v>
      </c>
      <c r="H11" s="64">
        <v>33085</v>
      </c>
      <c r="I11" s="34" t="s">
        <v>651</v>
      </c>
      <c r="J11" s="33" t="s">
        <v>652</v>
      </c>
      <c r="K11" s="34" t="s">
        <v>653</v>
      </c>
      <c r="L11" s="34" t="s">
        <v>654</v>
      </c>
      <c r="M11" s="34" t="s">
        <v>655</v>
      </c>
      <c r="N11" s="34"/>
      <c r="P11" s="33" t="s">
        <v>653</v>
      </c>
      <c r="Q11" s="33" t="s">
        <v>654</v>
      </c>
      <c r="R11" s="68">
        <v>40628</v>
      </c>
      <c r="S11" s="33" t="s">
        <v>656</v>
      </c>
      <c r="T11" s="72"/>
      <c r="U11" s="73" t="e">
        <f t="shared" ca="1" si="0"/>
        <v>#NAME?</v>
      </c>
      <c r="W11" s="72">
        <v>128</v>
      </c>
    </row>
    <row r="12" spans="1:25">
      <c r="B12" s="69"/>
      <c r="C12" s="69"/>
      <c r="D12" s="70"/>
      <c r="E12" s="69"/>
      <c r="F12" s="70"/>
      <c r="G12" s="69"/>
      <c r="H12" s="71"/>
      <c r="I12" s="69"/>
      <c r="J12" s="70"/>
      <c r="K12" s="69"/>
      <c r="L12" s="69"/>
      <c r="M12" s="69"/>
      <c r="N12" s="69"/>
      <c r="O12" s="70"/>
      <c r="P12" s="70"/>
      <c r="Q12" s="70"/>
      <c r="R12" s="70"/>
      <c r="S12" s="70"/>
    </row>
    <row r="13" spans="1:25">
      <c r="A13" s="47">
        <v>8</v>
      </c>
      <c r="B13" s="34" t="s">
        <v>634</v>
      </c>
      <c r="C13" s="34">
        <v>53</v>
      </c>
      <c r="D13" s="33">
        <v>159481</v>
      </c>
      <c r="E13" s="34" t="s">
        <v>507</v>
      </c>
      <c r="F13" s="33" t="s">
        <v>508</v>
      </c>
      <c r="G13" s="34" t="s">
        <v>509</v>
      </c>
      <c r="H13" s="64">
        <v>32124</v>
      </c>
      <c r="I13" s="34" t="s">
        <v>750</v>
      </c>
      <c r="J13" s="33" t="s">
        <v>510</v>
      </c>
      <c r="K13" s="34" t="s">
        <v>511</v>
      </c>
      <c r="M13" s="34" t="s">
        <v>512</v>
      </c>
      <c r="N13" s="34">
        <v>125</v>
      </c>
      <c r="P13" s="33" t="s">
        <v>511</v>
      </c>
      <c r="R13" s="68">
        <v>40401</v>
      </c>
      <c r="S13" s="33" t="s">
        <v>513</v>
      </c>
      <c r="U13" s="59" t="e">
        <f ca="1">RANDBETWEEN(1,135)</f>
        <v>#NAME?</v>
      </c>
      <c r="W13" s="48">
        <v>65</v>
      </c>
    </row>
    <row r="14" spans="1:25">
      <c r="A14" s="47">
        <v>7</v>
      </c>
      <c r="B14" s="34" t="s">
        <v>634</v>
      </c>
      <c r="C14" s="34">
        <v>53</v>
      </c>
      <c r="D14" s="33">
        <v>156058</v>
      </c>
      <c r="E14" s="34" t="s">
        <v>499</v>
      </c>
      <c r="F14" s="33" t="s">
        <v>500</v>
      </c>
      <c r="G14" s="34" t="s">
        <v>501</v>
      </c>
      <c r="H14" s="64">
        <v>33367</v>
      </c>
      <c r="I14" s="34" t="s">
        <v>751</v>
      </c>
      <c r="J14" s="33" t="s">
        <v>502</v>
      </c>
      <c r="K14" s="34" t="s">
        <v>503</v>
      </c>
      <c r="L14" s="34" t="s">
        <v>504</v>
      </c>
      <c r="M14" s="34" t="s">
        <v>505</v>
      </c>
      <c r="N14" s="34">
        <v>143</v>
      </c>
      <c r="P14" s="33" t="s">
        <v>503</v>
      </c>
      <c r="Q14" s="33" t="s">
        <v>504</v>
      </c>
      <c r="R14" s="68">
        <v>40326</v>
      </c>
      <c r="S14" s="33" t="s">
        <v>506</v>
      </c>
      <c r="U14" s="59" t="e">
        <f ca="1">RANDBETWEEN(1,135)</f>
        <v>#NAME?</v>
      </c>
      <c r="W14" s="48">
        <v>87</v>
      </c>
    </row>
    <row r="15" spans="1:25">
      <c r="A15" s="47">
        <v>9</v>
      </c>
      <c r="B15" s="34" t="s">
        <v>634</v>
      </c>
      <c r="C15" s="34">
        <v>53</v>
      </c>
      <c r="D15" s="33">
        <v>158299</v>
      </c>
      <c r="E15" s="34" t="s">
        <v>514</v>
      </c>
      <c r="F15" s="33" t="s">
        <v>515</v>
      </c>
      <c r="G15" s="34" t="s">
        <v>516</v>
      </c>
      <c r="H15" s="64">
        <v>31907</v>
      </c>
      <c r="I15" s="34" t="s">
        <v>517</v>
      </c>
      <c r="J15" s="33" t="s">
        <v>661</v>
      </c>
      <c r="K15" s="34" t="s">
        <v>662</v>
      </c>
      <c r="M15" s="34" t="s">
        <v>518</v>
      </c>
      <c r="N15" s="34">
        <v>120</v>
      </c>
      <c r="P15" s="33" t="s">
        <v>662</v>
      </c>
      <c r="R15" s="68">
        <v>40606</v>
      </c>
      <c r="S15" s="33" t="s">
        <v>664</v>
      </c>
      <c r="U15" s="59" t="e">
        <f ca="1">RANDBETWEEN(1,135)</f>
        <v>#NAME?</v>
      </c>
      <c r="W15" s="48">
        <v>126</v>
      </c>
    </row>
    <row r="17" spans="2:23">
      <c r="B17" s="34" t="s">
        <v>634</v>
      </c>
      <c r="C17" s="34">
        <v>58</v>
      </c>
      <c r="D17" s="33">
        <v>143910</v>
      </c>
      <c r="E17" s="34" t="s">
        <v>79</v>
      </c>
      <c r="F17" s="33" t="s">
        <v>526</v>
      </c>
      <c r="G17" s="34" t="s">
        <v>527</v>
      </c>
      <c r="H17" s="64">
        <v>32947</v>
      </c>
      <c r="I17" s="34" t="s">
        <v>517</v>
      </c>
      <c r="J17" s="33" t="s">
        <v>661</v>
      </c>
      <c r="K17" s="34" t="s">
        <v>662</v>
      </c>
      <c r="L17" s="34" t="s">
        <v>524</v>
      </c>
      <c r="M17" s="34" t="s">
        <v>528</v>
      </c>
      <c r="N17" s="34">
        <v>153</v>
      </c>
      <c r="P17" s="33" t="s">
        <v>662</v>
      </c>
      <c r="Q17" s="33" t="s">
        <v>524</v>
      </c>
      <c r="R17" s="68">
        <v>40338</v>
      </c>
      <c r="S17" s="33" t="s">
        <v>525</v>
      </c>
      <c r="U17" s="59" t="e">
        <f t="shared" ref="U17:U23" ca="1" si="1">RANDBETWEEN(1,135)</f>
        <v>#NAME?</v>
      </c>
      <c r="W17" s="48">
        <v>1</v>
      </c>
    </row>
    <row r="18" spans="2:23">
      <c r="B18" s="34" t="s">
        <v>634</v>
      </c>
      <c r="C18" s="34">
        <v>58</v>
      </c>
      <c r="D18" s="33">
        <v>157396</v>
      </c>
      <c r="E18" s="34" t="s">
        <v>82</v>
      </c>
      <c r="F18" s="33" t="s">
        <v>526</v>
      </c>
      <c r="G18" s="34" t="s">
        <v>540</v>
      </c>
      <c r="H18" s="64">
        <v>31203</v>
      </c>
      <c r="J18" s="33" t="s">
        <v>495</v>
      </c>
      <c r="K18" s="34" t="s">
        <v>496</v>
      </c>
      <c r="L18" s="34" t="s">
        <v>541</v>
      </c>
      <c r="M18" s="34" t="s">
        <v>542</v>
      </c>
      <c r="N18" s="34">
        <v>118</v>
      </c>
      <c r="P18" s="33" t="s">
        <v>496</v>
      </c>
      <c r="Q18" s="33" t="s">
        <v>541</v>
      </c>
      <c r="R18" s="68">
        <v>40479</v>
      </c>
      <c r="S18" s="33" t="s">
        <v>543</v>
      </c>
      <c r="U18" s="59" t="e">
        <f t="shared" ca="1" si="1"/>
        <v>#NAME?</v>
      </c>
      <c r="W18" s="48">
        <v>11</v>
      </c>
    </row>
    <row r="19" spans="2:23">
      <c r="B19" s="34" t="s">
        <v>634</v>
      </c>
      <c r="C19" s="34">
        <v>58</v>
      </c>
      <c r="D19" s="33">
        <v>158693</v>
      </c>
      <c r="E19" s="34" t="s">
        <v>78</v>
      </c>
      <c r="F19" s="33" t="s">
        <v>522</v>
      </c>
      <c r="G19" s="34" t="s">
        <v>523</v>
      </c>
      <c r="H19" s="64">
        <v>32264</v>
      </c>
      <c r="I19" s="34" t="s">
        <v>651</v>
      </c>
      <c r="J19" s="33" t="s">
        <v>652</v>
      </c>
      <c r="K19" s="34" t="s">
        <v>653</v>
      </c>
      <c r="L19" s="34" t="s">
        <v>524</v>
      </c>
      <c r="M19" s="34" t="s">
        <v>655</v>
      </c>
      <c r="N19" s="34">
        <v>154</v>
      </c>
      <c r="P19" s="33" t="s">
        <v>653</v>
      </c>
      <c r="Q19" s="33" t="s">
        <v>524</v>
      </c>
      <c r="R19" s="68">
        <v>40489</v>
      </c>
      <c r="S19" s="33" t="s">
        <v>525</v>
      </c>
      <c r="U19" s="59" t="e">
        <f t="shared" ca="1" si="1"/>
        <v>#NAME?</v>
      </c>
      <c r="W19" s="48">
        <v>19</v>
      </c>
    </row>
    <row r="20" spans="2:23">
      <c r="B20" s="34" t="s">
        <v>634</v>
      </c>
      <c r="C20" s="34">
        <v>58</v>
      </c>
      <c r="D20" s="33">
        <v>139782</v>
      </c>
      <c r="E20" s="34" t="s">
        <v>77</v>
      </c>
      <c r="F20" s="33" t="s">
        <v>500</v>
      </c>
      <c r="G20" s="34" t="s">
        <v>519</v>
      </c>
      <c r="H20" s="64">
        <v>32377</v>
      </c>
      <c r="I20" s="34" t="s">
        <v>651</v>
      </c>
      <c r="J20" s="33" t="s">
        <v>652</v>
      </c>
      <c r="K20" s="34" t="s">
        <v>653</v>
      </c>
      <c r="L20" s="34" t="s">
        <v>520</v>
      </c>
      <c r="M20" s="34" t="s">
        <v>655</v>
      </c>
      <c r="N20" s="34">
        <v>183</v>
      </c>
      <c r="P20" s="33" t="s">
        <v>653</v>
      </c>
      <c r="Q20" s="33" t="s">
        <v>520</v>
      </c>
      <c r="R20" s="68">
        <v>40618</v>
      </c>
      <c r="S20" s="33" t="s">
        <v>521</v>
      </c>
      <c r="U20" s="59" t="e">
        <f t="shared" ca="1" si="1"/>
        <v>#NAME?</v>
      </c>
      <c r="W20" s="48">
        <v>58</v>
      </c>
    </row>
    <row r="21" spans="2:23">
      <c r="B21" s="34" t="s">
        <v>634</v>
      </c>
      <c r="C21" s="34">
        <v>58</v>
      </c>
      <c r="D21" s="33">
        <v>140137</v>
      </c>
      <c r="E21" s="34" t="s">
        <v>81</v>
      </c>
      <c r="F21" s="33" t="s">
        <v>535</v>
      </c>
      <c r="G21" s="34" t="s">
        <v>536</v>
      </c>
      <c r="H21" s="64">
        <v>32285</v>
      </c>
      <c r="J21" s="33" t="s">
        <v>537</v>
      </c>
      <c r="K21" s="34" t="s">
        <v>538</v>
      </c>
      <c r="M21" s="34" t="s">
        <v>539</v>
      </c>
      <c r="N21" s="34">
        <v>137</v>
      </c>
      <c r="P21" s="33" t="s">
        <v>538</v>
      </c>
      <c r="R21" s="68">
        <v>40566</v>
      </c>
      <c r="S21" s="33" t="s">
        <v>521</v>
      </c>
      <c r="U21" s="59" t="e">
        <f t="shared" ca="1" si="1"/>
        <v>#NAME?</v>
      </c>
      <c r="W21" s="48">
        <v>64</v>
      </c>
    </row>
    <row r="22" spans="2:23">
      <c r="B22" s="34" t="s">
        <v>634</v>
      </c>
      <c r="C22" s="34">
        <v>58</v>
      </c>
      <c r="D22" s="33">
        <v>154480</v>
      </c>
      <c r="E22" s="34" t="s">
        <v>83</v>
      </c>
      <c r="G22" s="34" t="s">
        <v>650</v>
      </c>
      <c r="H22" s="64">
        <v>33928</v>
      </c>
      <c r="J22" s="33" t="s">
        <v>488</v>
      </c>
      <c r="K22" s="34" t="s">
        <v>489</v>
      </c>
      <c r="L22" s="34" t="s">
        <v>544</v>
      </c>
      <c r="M22" s="34" t="s">
        <v>545</v>
      </c>
      <c r="N22" s="34">
        <v>97</v>
      </c>
      <c r="P22" s="33" t="s">
        <v>489</v>
      </c>
      <c r="Q22" s="33" t="s">
        <v>544</v>
      </c>
      <c r="R22" s="68">
        <v>40555</v>
      </c>
      <c r="S22" s="33" t="s">
        <v>492</v>
      </c>
      <c r="U22" s="59" t="e">
        <f t="shared" ca="1" si="1"/>
        <v>#NAME?</v>
      </c>
      <c r="W22" s="48">
        <v>89</v>
      </c>
    </row>
    <row r="23" spans="2:23">
      <c r="B23" s="34" t="s">
        <v>634</v>
      </c>
      <c r="C23" s="34">
        <v>58</v>
      </c>
      <c r="D23" s="33">
        <v>156917</v>
      </c>
      <c r="E23" s="34" t="s">
        <v>80</v>
      </c>
      <c r="F23" s="33" t="s">
        <v>529</v>
      </c>
      <c r="G23" s="34" t="s">
        <v>530</v>
      </c>
      <c r="H23" s="64">
        <v>32391</v>
      </c>
      <c r="J23" s="33" t="s">
        <v>531</v>
      </c>
      <c r="K23" s="34" t="s">
        <v>532</v>
      </c>
      <c r="M23" s="34" t="s">
        <v>533</v>
      </c>
      <c r="N23" s="34">
        <v>149</v>
      </c>
      <c r="P23" s="33" t="s">
        <v>532</v>
      </c>
      <c r="R23" s="68">
        <v>40582</v>
      </c>
      <c r="S23" s="33" t="s">
        <v>534</v>
      </c>
      <c r="U23" s="59" t="e">
        <f t="shared" ca="1" si="1"/>
        <v>#NAME?</v>
      </c>
      <c r="W23" s="48">
        <v>116</v>
      </c>
    </row>
    <row r="25" spans="2:23">
      <c r="B25" s="34" t="s">
        <v>634</v>
      </c>
      <c r="C25" s="34">
        <v>63</v>
      </c>
      <c r="D25" s="33">
        <v>140433</v>
      </c>
      <c r="E25" s="34" t="s">
        <v>39</v>
      </c>
      <c r="F25" s="33" t="s">
        <v>547</v>
      </c>
      <c r="G25" s="34" t="s">
        <v>412</v>
      </c>
      <c r="H25" s="64">
        <v>32567</v>
      </c>
      <c r="J25" s="33" t="s">
        <v>413</v>
      </c>
      <c r="K25" s="34" t="s">
        <v>414</v>
      </c>
      <c r="L25" s="34" t="s">
        <v>415</v>
      </c>
      <c r="M25" s="34" t="s">
        <v>416</v>
      </c>
      <c r="N25" s="34">
        <v>143</v>
      </c>
      <c r="P25" s="33" t="s">
        <v>414</v>
      </c>
      <c r="Q25" s="33" t="s">
        <v>415</v>
      </c>
      <c r="R25" s="68">
        <v>40626</v>
      </c>
      <c r="S25" s="33" t="s">
        <v>417</v>
      </c>
      <c r="U25" s="59" t="e">
        <f t="shared" ref="U25:U34" ca="1" si="2">RANDBETWEEN(1,135)</f>
        <v>#NAME?</v>
      </c>
      <c r="W25" s="48">
        <v>4</v>
      </c>
    </row>
    <row r="26" spans="2:23">
      <c r="B26" s="34" t="s">
        <v>634</v>
      </c>
      <c r="C26" s="34">
        <v>63</v>
      </c>
      <c r="D26" s="33">
        <v>138152</v>
      </c>
      <c r="E26" s="34" t="s">
        <v>40</v>
      </c>
      <c r="F26" s="33" t="s">
        <v>522</v>
      </c>
      <c r="G26" s="34" t="s">
        <v>546</v>
      </c>
      <c r="H26" s="64">
        <v>31441</v>
      </c>
      <c r="I26" s="34" t="s">
        <v>651</v>
      </c>
      <c r="J26" s="33" t="s">
        <v>652</v>
      </c>
      <c r="K26" s="34" t="s">
        <v>653</v>
      </c>
      <c r="L26" s="34" t="s">
        <v>646</v>
      </c>
      <c r="M26" s="34" t="s">
        <v>655</v>
      </c>
      <c r="N26" s="34">
        <v>182</v>
      </c>
      <c r="P26" s="33" t="s">
        <v>653</v>
      </c>
      <c r="Q26" s="33" t="s">
        <v>646</v>
      </c>
      <c r="R26" s="68">
        <v>40387</v>
      </c>
      <c r="S26" s="33" t="s">
        <v>649</v>
      </c>
      <c r="U26" s="59" t="e">
        <f t="shared" ca="1" si="2"/>
        <v>#NAME?</v>
      </c>
      <c r="W26" s="48">
        <v>14</v>
      </c>
    </row>
    <row r="27" spans="2:23">
      <c r="B27" s="34" t="s">
        <v>634</v>
      </c>
      <c r="C27" s="34">
        <v>63</v>
      </c>
      <c r="D27" s="33">
        <v>153839</v>
      </c>
      <c r="E27" s="34" t="s">
        <v>41</v>
      </c>
      <c r="F27" s="33" t="s">
        <v>557</v>
      </c>
      <c r="G27" s="34" t="s">
        <v>558</v>
      </c>
      <c r="H27" s="64">
        <v>31439</v>
      </c>
      <c r="J27" s="33" t="s">
        <v>559</v>
      </c>
      <c r="K27" s="34" t="s">
        <v>560</v>
      </c>
      <c r="L27" s="34" t="s">
        <v>561</v>
      </c>
      <c r="M27" s="34" t="s">
        <v>562</v>
      </c>
      <c r="N27" s="34">
        <v>156</v>
      </c>
      <c r="P27" s="33" t="s">
        <v>560</v>
      </c>
      <c r="Q27" s="33" t="s">
        <v>561</v>
      </c>
      <c r="R27" s="68">
        <v>41519</v>
      </c>
      <c r="S27" s="33" t="s">
        <v>563</v>
      </c>
      <c r="U27" s="59" t="e">
        <f t="shared" ca="1" si="2"/>
        <v>#NAME?</v>
      </c>
      <c r="W27" s="48">
        <v>15</v>
      </c>
    </row>
    <row r="28" spans="2:23">
      <c r="B28" s="34" t="s">
        <v>634</v>
      </c>
      <c r="C28" s="34">
        <v>63</v>
      </c>
      <c r="D28" s="33">
        <v>143207</v>
      </c>
      <c r="E28" s="34" t="s">
        <v>42</v>
      </c>
      <c r="F28" s="33" t="s">
        <v>526</v>
      </c>
      <c r="G28" s="34" t="s">
        <v>552</v>
      </c>
      <c r="H28" s="64">
        <v>32492</v>
      </c>
      <c r="J28" s="33" t="s">
        <v>510</v>
      </c>
      <c r="K28" s="34" t="s">
        <v>553</v>
      </c>
      <c r="L28" s="34" t="s">
        <v>554</v>
      </c>
      <c r="M28" s="34" t="s">
        <v>512</v>
      </c>
      <c r="N28" s="34">
        <v>164</v>
      </c>
      <c r="P28" s="33" t="s">
        <v>553</v>
      </c>
      <c r="Q28" s="33" t="s">
        <v>554</v>
      </c>
      <c r="R28" s="68">
        <v>40495</v>
      </c>
      <c r="S28" s="33" t="s">
        <v>513</v>
      </c>
      <c r="U28" s="59" t="e">
        <f t="shared" ca="1" si="2"/>
        <v>#NAME?</v>
      </c>
      <c r="W28" s="48">
        <v>22</v>
      </c>
    </row>
    <row r="29" spans="2:23">
      <c r="B29" s="34" t="s">
        <v>634</v>
      </c>
      <c r="C29" s="34">
        <v>63</v>
      </c>
      <c r="D29" s="33">
        <v>121840</v>
      </c>
      <c r="E29" s="34" t="s">
        <v>44</v>
      </c>
      <c r="F29" s="33" t="s">
        <v>522</v>
      </c>
      <c r="G29" s="34" t="s">
        <v>569</v>
      </c>
      <c r="H29" s="64">
        <v>30827</v>
      </c>
      <c r="J29" s="33" t="s">
        <v>570</v>
      </c>
      <c r="K29" s="34" t="s">
        <v>571</v>
      </c>
      <c r="L29" s="34" t="s">
        <v>409</v>
      </c>
      <c r="M29" s="34" t="s">
        <v>410</v>
      </c>
      <c r="N29" s="34">
        <v>150</v>
      </c>
      <c r="P29" s="33" t="s">
        <v>571</v>
      </c>
      <c r="Q29" s="33" t="s">
        <v>409</v>
      </c>
      <c r="R29" s="68">
        <v>40596</v>
      </c>
      <c r="S29" s="33" t="s">
        <v>411</v>
      </c>
      <c r="U29" s="59" t="e">
        <f t="shared" ca="1" si="2"/>
        <v>#NAME?</v>
      </c>
      <c r="W29" s="48">
        <v>55</v>
      </c>
    </row>
    <row r="30" spans="2:23">
      <c r="B30" s="34" t="s">
        <v>634</v>
      </c>
      <c r="C30" s="34">
        <v>63</v>
      </c>
      <c r="D30" s="33">
        <v>150784</v>
      </c>
      <c r="E30" s="34" t="s">
        <v>45</v>
      </c>
      <c r="F30" s="33" t="s">
        <v>428</v>
      </c>
      <c r="G30" s="34" t="s">
        <v>429</v>
      </c>
      <c r="H30" s="64">
        <v>32951</v>
      </c>
      <c r="J30" s="33" t="s">
        <v>430</v>
      </c>
      <c r="K30" s="34" t="s">
        <v>646</v>
      </c>
      <c r="L30" s="34" t="s">
        <v>647</v>
      </c>
      <c r="M30" s="34" t="s">
        <v>648</v>
      </c>
      <c r="N30" s="34">
        <v>108</v>
      </c>
      <c r="P30" s="33" t="s">
        <v>646</v>
      </c>
      <c r="Q30" s="33" t="s">
        <v>647</v>
      </c>
      <c r="R30" s="68">
        <v>40596</v>
      </c>
      <c r="S30" s="33" t="s">
        <v>649</v>
      </c>
      <c r="U30" s="59" t="e">
        <f t="shared" ca="1" si="2"/>
        <v>#NAME?</v>
      </c>
      <c r="W30" s="48">
        <v>76</v>
      </c>
    </row>
    <row r="31" spans="2:23">
      <c r="B31" s="34" t="s">
        <v>634</v>
      </c>
      <c r="C31" s="34">
        <v>63</v>
      </c>
      <c r="D31" s="33">
        <v>143006</v>
      </c>
      <c r="E31" s="34" t="s">
        <v>46</v>
      </c>
      <c r="F31" s="33" t="s">
        <v>547</v>
      </c>
      <c r="G31" s="34" t="s">
        <v>548</v>
      </c>
      <c r="H31" s="64">
        <v>30203</v>
      </c>
      <c r="J31" s="33" t="s">
        <v>549</v>
      </c>
      <c r="K31" s="34" t="s">
        <v>550</v>
      </c>
      <c r="M31" s="34" t="s">
        <v>551</v>
      </c>
      <c r="N31" s="34">
        <v>165</v>
      </c>
      <c r="P31" s="33" t="s">
        <v>550</v>
      </c>
      <c r="R31" s="68">
        <v>40587</v>
      </c>
      <c r="S31" s="33" t="s">
        <v>521</v>
      </c>
      <c r="U31" s="59" t="e">
        <f t="shared" ca="1" si="2"/>
        <v>#NAME?</v>
      </c>
      <c r="W31" s="48">
        <v>92</v>
      </c>
    </row>
    <row r="32" spans="2:23">
      <c r="B32" s="34" t="s">
        <v>634</v>
      </c>
      <c r="C32" s="34">
        <v>63</v>
      </c>
      <c r="D32" s="33">
        <v>140652</v>
      </c>
      <c r="E32" s="34" t="s">
        <v>47</v>
      </c>
      <c r="F32" s="33" t="s">
        <v>555</v>
      </c>
      <c r="G32" s="34" t="s">
        <v>556</v>
      </c>
      <c r="H32" s="64">
        <v>32940</v>
      </c>
      <c r="I32" s="34" t="s">
        <v>517</v>
      </c>
      <c r="J32" s="33" t="s">
        <v>661</v>
      </c>
      <c r="K32" s="34" t="s">
        <v>662</v>
      </c>
      <c r="L32" s="34" t="s">
        <v>646</v>
      </c>
      <c r="M32" s="34" t="s">
        <v>663</v>
      </c>
      <c r="N32" s="34">
        <v>161</v>
      </c>
      <c r="P32" s="33" t="s">
        <v>662</v>
      </c>
      <c r="Q32" s="33" t="s">
        <v>646</v>
      </c>
      <c r="R32" s="68">
        <v>40426</v>
      </c>
      <c r="S32" s="33" t="s">
        <v>649</v>
      </c>
      <c r="U32" s="59" t="e">
        <f t="shared" ca="1" si="2"/>
        <v>#NAME?</v>
      </c>
      <c r="W32" s="48">
        <v>112</v>
      </c>
    </row>
    <row r="33" spans="2:23">
      <c r="B33" s="34" t="s">
        <v>634</v>
      </c>
      <c r="C33" s="34">
        <v>63</v>
      </c>
      <c r="E33" s="34" t="s">
        <v>705</v>
      </c>
      <c r="H33" s="74">
        <v>1985</v>
      </c>
      <c r="R33" s="68"/>
      <c r="W33" s="48">
        <v>136</v>
      </c>
    </row>
    <row r="34" spans="2:23">
      <c r="B34" s="34" t="s">
        <v>634</v>
      </c>
      <c r="C34" s="34">
        <v>63</v>
      </c>
      <c r="D34" s="33">
        <v>157032</v>
      </c>
      <c r="E34" s="34" t="s">
        <v>48</v>
      </c>
      <c r="F34" s="33" t="s">
        <v>421</v>
      </c>
      <c r="G34" s="34" t="s">
        <v>422</v>
      </c>
      <c r="H34" s="64">
        <v>32585</v>
      </c>
      <c r="J34" s="33" t="s">
        <v>423</v>
      </c>
      <c r="K34" s="34" t="s">
        <v>424</v>
      </c>
      <c r="M34" s="34" t="s">
        <v>425</v>
      </c>
      <c r="N34" s="34">
        <v>131</v>
      </c>
      <c r="P34" s="33" t="s">
        <v>424</v>
      </c>
      <c r="R34" s="68">
        <v>40437</v>
      </c>
      <c r="S34" s="33" t="s">
        <v>426</v>
      </c>
      <c r="U34" s="59" t="e">
        <f t="shared" ca="1" si="2"/>
        <v>#NAME?</v>
      </c>
      <c r="W34" s="48">
        <v>130</v>
      </c>
    </row>
    <row r="36" spans="2:23">
      <c r="B36" s="34" t="s">
        <v>634</v>
      </c>
      <c r="C36" s="34">
        <v>69</v>
      </c>
      <c r="D36" s="33">
        <v>154072</v>
      </c>
      <c r="E36" s="34" t="s">
        <v>49</v>
      </c>
      <c r="F36" s="33" t="s">
        <v>547</v>
      </c>
      <c r="G36" s="34" t="s">
        <v>431</v>
      </c>
      <c r="H36" s="64">
        <v>32633</v>
      </c>
      <c r="J36" s="33" t="s">
        <v>531</v>
      </c>
      <c r="K36" s="34" t="s">
        <v>532</v>
      </c>
      <c r="L36" s="34" t="s">
        <v>432</v>
      </c>
      <c r="M36" s="34" t="s">
        <v>533</v>
      </c>
      <c r="N36" s="34">
        <v>175</v>
      </c>
      <c r="P36" s="33" t="s">
        <v>532</v>
      </c>
      <c r="Q36" s="33" t="s">
        <v>432</v>
      </c>
      <c r="R36" s="68">
        <v>40458</v>
      </c>
      <c r="S36" s="33" t="s">
        <v>433</v>
      </c>
      <c r="U36" s="59" t="e">
        <f ca="1">RANDBETWEEN(1,135)</f>
        <v>#NAME?</v>
      </c>
      <c r="W36" s="48">
        <v>24</v>
      </c>
    </row>
    <row r="37" spans="2:23">
      <c r="B37" s="34" t="s">
        <v>634</v>
      </c>
      <c r="C37" s="34">
        <v>69</v>
      </c>
      <c r="D37" s="33">
        <v>157124</v>
      </c>
      <c r="E37" s="34" t="s">
        <v>43</v>
      </c>
      <c r="F37" s="33" t="s">
        <v>564</v>
      </c>
      <c r="G37" s="34" t="s">
        <v>565</v>
      </c>
      <c r="H37" s="64">
        <v>31979</v>
      </c>
      <c r="J37" s="33" t="s">
        <v>566</v>
      </c>
      <c r="K37" s="34" t="s">
        <v>567</v>
      </c>
      <c r="M37" s="34" t="s">
        <v>568</v>
      </c>
      <c r="N37" s="34">
        <v>155</v>
      </c>
      <c r="P37" s="33" t="s">
        <v>567</v>
      </c>
      <c r="R37" s="68">
        <v>40636</v>
      </c>
      <c r="S37" s="33" t="s">
        <v>656</v>
      </c>
      <c r="U37" s="59" t="e">
        <f ca="1">RANDBETWEEN(1,135)</f>
        <v>#NAME?</v>
      </c>
      <c r="W37" s="48">
        <v>34</v>
      </c>
    </row>
    <row r="38" spans="2:23">
      <c r="B38" s="34" t="s">
        <v>634</v>
      </c>
      <c r="C38" s="34">
        <v>69</v>
      </c>
      <c r="D38" s="33">
        <v>153673</v>
      </c>
      <c r="E38" s="34" t="s">
        <v>50</v>
      </c>
      <c r="F38" s="33" t="s">
        <v>526</v>
      </c>
      <c r="G38" s="34" t="s">
        <v>434</v>
      </c>
      <c r="H38" s="64">
        <v>32639</v>
      </c>
      <c r="I38" s="34" t="s">
        <v>517</v>
      </c>
      <c r="J38" s="33" t="s">
        <v>661</v>
      </c>
      <c r="K38" s="34" t="s">
        <v>662</v>
      </c>
      <c r="L38" s="34" t="s">
        <v>435</v>
      </c>
      <c r="M38" s="34" t="s">
        <v>518</v>
      </c>
      <c r="N38" s="34">
        <v>161</v>
      </c>
      <c r="P38" s="33" t="s">
        <v>662</v>
      </c>
      <c r="Q38" s="33" t="s">
        <v>435</v>
      </c>
      <c r="R38" s="68">
        <v>40441</v>
      </c>
      <c r="S38" s="33" t="s">
        <v>436</v>
      </c>
      <c r="U38" s="59" t="e">
        <f ca="1">RANDBETWEEN(1,135)</f>
        <v>#NAME?</v>
      </c>
      <c r="W38" s="48">
        <v>69</v>
      </c>
    </row>
    <row r="39" spans="2:23">
      <c r="B39" s="34" t="s">
        <v>634</v>
      </c>
      <c r="C39" s="34">
        <v>69</v>
      </c>
      <c r="D39" s="33">
        <v>159541</v>
      </c>
      <c r="E39" s="34" t="s">
        <v>51</v>
      </c>
      <c r="F39" s="33" t="s">
        <v>441</v>
      </c>
      <c r="G39" s="34" t="s">
        <v>442</v>
      </c>
      <c r="H39" s="64">
        <v>33617</v>
      </c>
      <c r="J39" s="33" t="s">
        <v>488</v>
      </c>
      <c r="K39" s="34" t="s">
        <v>489</v>
      </c>
      <c r="L39" s="34" t="s">
        <v>490</v>
      </c>
      <c r="M39" s="34" t="s">
        <v>545</v>
      </c>
      <c r="N39" s="34">
        <v>109</v>
      </c>
      <c r="P39" s="33" t="s">
        <v>489</v>
      </c>
      <c r="Q39" s="33" t="s">
        <v>490</v>
      </c>
      <c r="R39" s="68">
        <v>40310</v>
      </c>
      <c r="S39" s="33" t="s">
        <v>492</v>
      </c>
      <c r="U39" s="59" t="e">
        <f ca="1">RANDBETWEEN(1,135)</f>
        <v>#NAME?</v>
      </c>
      <c r="W39" s="48">
        <v>77</v>
      </c>
    </row>
    <row r="40" spans="2:23">
      <c r="B40" s="34" t="s">
        <v>634</v>
      </c>
      <c r="C40" s="34">
        <v>69</v>
      </c>
      <c r="D40" s="33">
        <v>156776</v>
      </c>
      <c r="E40" s="34" t="s">
        <v>52</v>
      </c>
      <c r="G40" s="34" t="s">
        <v>437</v>
      </c>
      <c r="H40" s="64">
        <v>31387</v>
      </c>
      <c r="J40" s="33" t="s">
        <v>438</v>
      </c>
      <c r="K40" s="34" t="s">
        <v>439</v>
      </c>
      <c r="M40" s="34" t="s">
        <v>440</v>
      </c>
      <c r="N40" s="34">
        <v>130</v>
      </c>
      <c r="P40" s="33" t="s">
        <v>439</v>
      </c>
      <c r="R40" s="68">
        <v>40486</v>
      </c>
      <c r="S40" s="33" t="s">
        <v>656</v>
      </c>
      <c r="U40" s="59" t="e">
        <f ca="1">RANDBETWEEN(1,135)</f>
        <v>#NAME?</v>
      </c>
      <c r="W40" s="48">
        <v>118</v>
      </c>
    </row>
    <row r="42" spans="2:23">
      <c r="B42" s="34" t="s">
        <v>634</v>
      </c>
      <c r="C42" s="34">
        <v>75</v>
      </c>
      <c r="E42" s="34" t="s">
        <v>0</v>
      </c>
      <c r="F42" s="33" t="s">
        <v>443</v>
      </c>
      <c r="G42" s="34" t="s">
        <v>444</v>
      </c>
      <c r="H42" s="64">
        <v>31821</v>
      </c>
      <c r="J42" s="33" t="s">
        <v>445</v>
      </c>
      <c r="K42" s="34" t="s">
        <v>504</v>
      </c>
      <c r="L42" s="34" t="s">
        <v>446</v>
      </c>
      <c r="M42" s="34" t="s">
        <v>447</v>
      </c>
      <c r="N42" s="34">
        <v>186</v>
      </c>
      <c r="O42" s="33" t="s">
        <v>448</v>
      </c>
      <c r="P42" s="33" t="s">
        <v>504</v>
      </c>
      <c r="Q42" s="33" t="s">
        <v>446</v>
      </c>
      <c r="R42" s="68">
        <v>40480</v>
      </c>
      <c r="S42" s="33" t="s">
        <v>506</v>
      </c>
      <c r="U42" s="59" t="e">
        <f ca="1">RANDBETWEEN(1,135)</f>
        <v>#NAME?</v>
      </c>
      <c r="W42" s="48">
        <v>21</v>
      </c>
    </row>
    <row r="43" spans="2:23">
      <c r="B43" s="34" t="s">
        <v>634</v>
      </c>
      <c r="C43" s="34">
        <v>75</v>
      </c>
      <c r="D43" s="33">
        <v>140223</v>
      </c>
      <c r="E43" s="34" t="s">
        <v>1</v>
      </c>
      <c r="G43" s="34" t="s">
        <v>449</v>
      </c>
      <c r="H43" s="64">
        <v>32517</v>
      </c>
      <c r="J43" s="33" t="s">
        <v>450</v>
      </c>
      <c r="K43" s="34" t="s">
        <v>451</v>
      </c>
      <c r="L43" s="34" t="s">
        <v>452</v>
      </c>
      <c r="M43" s="34" t="s">
        <v>453</v>
      </c>
      <c r="N43" s="34">
        <v>182</v>
      </c>
      <c r="P43" s="33" t="s">
        <v>451</v>
      </c>
      <c r="Q43" s="33" t="s">
        <v>452</v>
      </c>
      <c r="R43" s="68">
        <v>40458</v>
      </c>
      <c r="S43" s="33" t="s">
        <v>454</v>
      </c>
      <c r="U43" s="59" t="e">
        <f ca="1">RANDBETWEEN(1,135)</f>
        <v>#NAME?</v>
      </c>
      <c r="W43" s="48">
        <v>53</v>
      </c>
    </row>
    <row r="44" spans="2:23">
      <c r="B44" s="34" t="s">
        <v>634</v>
      </c>
      <c r="C44" s="34">
        <v>75</v>
      </c>
      <c r="D44" s="33">
        <v>153260</v>
      </c>
      <c r="E44" s="34" t="s">
        <v>2</v>
      </c>
      <c r="F44" s="33" t="s">
        <v>547</v>
      </c>
      <c r="G44" s="34" t="s">
        <v>455</v>
      </c>
      <c r="H44" s="64">
        <v>31596</v>
      </c>
      <c r="J44" s="33" t="s">
        <v>456</v>
      </c>
      <c r="K44" s="34" t="s">
        <v>419</v>
      </c>
      <c r="M44" s="34" t="s">
        <v>457</v>
      </c>
      <c r="N44" s="34">
        <v>169</v>
      </c>
      <c r="P44" s="33" t="s">
        <v>419</v>
      </c>
      <c r="R44" s="68">
        <v>40463</v>
      </c>
      <c r="S44" s="33" t="s">
        <v>656</v>
      </c>
      <c r="U44" s="59" t="e">
        <f ca="1">RANDBETWEEN(1,135)</f>
        <v>#NAME?</v>
      </c>
      <c r="W44" s="48">
        <v>78</v>
      </c>
    </row>
    <row r="46" spans="2:23">
      <c r="B46" s="34" t="s">
        <v>634</v>
      </c>
      <c r="C46" s="34" t="s">
        <v>458</v>
      </c>
      <c r="D46" s="33">
        <v>135061</v>
      </c>
      <c r="E46" s="34" t="s">
        <v>3</v>
      </c>
      <c r="F46" s="33" t="s">
        <v>443</v>
      </c>
      <c r="G46" s="34" t="s">
        <v>459</v>
      </c>
      <c r="H46" s="64">
        <v>31581</v>
      </c>
      <c r="J46" s="33" t="s">
        <v>460</v>
      </c>
      <c r="K46" s="34" t="s">
        <v>461</v>
      </c>
      <c r="L46" s="34" t="s">
        <v>462</v>
      </c>
      <c r="M46" s="34" t="s">
        <v>463</v>
      </c>
      <c r="N46" s="34">
        <v>214</v>
      </c>
      <c r="P46" s="33" t="s">
        <v>461</v>
      </c>
      <c r="Q46" s="33" t="s">
        <v>462</v>
      </c>
      <c r="R46" s="68">
        <v>40462</v>
      </c>
      <c r="S46" s="33" t="s">
        <v>464</v>
      </c>
      <c r="U46" s="59" t="e">
        <f t="shared" ref="U46:U51" ca="1" si="3">RANDBETWEEN(1,135)</f>
        <v>#NAME?</v>
      </c>
      <c r="W46" s="48">
        <v>3</v>
      </c>
    </row>
    <row r="47" spans="2:23">
      <c r="B47" s="34" t="s">
        <v>634</v>
      </c>
      <c r="C47" s="34" t="s">
        <v>458</v>
      </c>
      <c r="D47" s="33">
        <v>129313</v>
      </c>
      <c r="E47" s="34" t="s">
        <v>4</v>
      </c>
      <c r="F47" s="33" t="s">
        <v>522</v>
      </c>
      <c r="G47" s="34" t="s">
        <v>465</v>
      </c>
      <c r="H47" s="64">
        <v>32012</v>
      </c>
      <c r="J47" s="33" t="s">
        <v>466</v>
      </c>
      <c r="K47" s="34" t="s">
        <v>467</v>
      </c>
      <c r="M47" s="34" t="s">
        <v>468</v>
      </c>
      <c r="N47" s="34">
        <v>176</v>
      </c>
      <c r="P47" s="33" t="s">
        <v>467</v>
      </c>
      <c r="R47" s="68">
        <v>40546</v>
      </c>
      <c r="S47" s="33" t="s">
        <v>563</v>
      </c>
      <c r="U47" s="59" t="e">
        <f t="shared" ca="1" si="3"/>
        <v>#NAME?</v>
      </c>
      <c r="W47" s="48">
        <v>13</v>
      </c>
    </row>
    <row r="48" spans="2:23">
      <c r="B48" s="34" t="s">
        <v>634</v>
      </c>
      <c r="C48" s="34" t="s">
        <v>458</v>
      </c>
      <c r="D48" s="33">
        <v>160400</v>
      </c>
      <c r="E48" s="34" t="s">
        <v>5</v>
      </c>
      <c r="F48" s="33" t="s">
        <v>535</v>
      </c>
      <c r="G48" s="34" t="s">
        <v>469</v>
      </c>
      <c r="H48" s="64">
        <v>32556</v>
      </c>
      <c r="J48" s="33" t="s">
        <v>470</v>
      </c>
      <c r="K48" s="34" t="s">
        <v>471</v>
      </c>
      <c r="L48" s="34" t="s">
        <v>472</v>
      </c>
      <c r="M48" s="34" t="s">
        <v>473</v>
      </c>
      <c r="N48" s="34">
        <v>135</v>
      </c>
      <c r="P48" s="33" t="s">
        <v>471</v>
      </c>
      <c r="Q48" s="33" t="s">
        <v>472</v>
      </c>
      <c r="R48" s="68">
        <v>40490</v>
      </c>
      <c r="S48" s="33" t="s">
        <v>411</v>
      </c>
      <c r="U48" s="59" t="e">
        <f t="shared" ca="1" si="3"/>
        <v>#NAME?</v>
      </c>
      <c r="W48" s="48">
        <v>20</v>
      </c>
    </row>
    <row r="49" spans="2:23">
      <c r="B49" s="34" t="s">
        <v>634</v>
      </c>
      <c r="C49" s="34" t="s">
        <v>458</v>
      </c>
      <c r="D49" s="33">
        <v>150752</v>
      </c>
      <c r="E49" s="34" t="s">
        <v>6</v>
      </c>
      <c r="G49" s="34" t="s">
        <v>485</v>
      </c>
      <c r="H49" s="64">
        <v>33758</v>
      </c>
      <c r="J49" s="33" t="s">
        <v>488</v>
      </c>
      <c r="K49" s="34" t="s">
        <v>490</v>
      </c>
      <c r="L49" s="34" t="s">
        <v>489</v>
      </c>
      <c r="M49" s="34" t="s">
        <v>545</v>
      </c>
      <c r="N49" s="34">
        <v>110</v>
      </c>
      <c r="P49" s="33" t="s">
        <v>490</v>
      </c>
      <c r="Q49" s="33" t="s">
        <v>489</v>
      </c>
      <c r="R49" s="68">
        <v>40388</v>
      </c>
      <c r="S49" s="33" t="s">
        <v>492</v>
      </c>
      <c r="U49" s="59" t="e">
        <f t="shared" ca="1" si="3"/>
        <v>#NAME?</v>
      </c>
      <c r="W49" s="48">
        <v>90</v>
      </c>
    </row>
    <row r="50" spans="2:23">
      <c r="B50" s="34" t="s">
        <v>634</v>
      </c>
      <c r="C50" s="34" t="s">
        <v>458</v>
      </c>
      <c r="D50" s="33">
        <v>155913</v>
      </c>
      <c r="E50" s="34" t="s">
        <v>7</v>
      </c>
      <c r="F50" s="33" t="s">
        <v>480</v>
      </c>
      <c r="G50" s="34" t="s">
        <v>485</v>
      </c>
      <c r="H50" s="64">
        <v>32808</v>
      </c>
      <c r="J50" s="33" t="s">
        <v>481</v>
      </c>
      <c r="K50" s="34" t="s">
        <v>482</v>
      </c>
      <c r="M50" s="34" t="s">
        <v>483</v>
      </c>
      <c r="N50" s="34">
        <v>131</v>
      </c>
      <c r="P50" s="33" t="s">
        <v>482</v>
      </c>
      <c r="R50" s="68">
        <v>40321</v>
      </c>
      <c r="S50" s="33" t="s">
        <v>484</v>
      </c>
      <c r="U50" s="59" t="e">
        <f t="shared" ca="1" si="3"/>
        <v>#NAME?</v>
      </c>
      <c r="W50" s="48">
        <v>103</v>
      </c>
    </row>
    <row r="51" spans="2:23">
      <c r="B51" s="34" t="s">
        <v>634</v>
      </c>
      <c r="C51" s="34" t="s">
        <v>458</v>
      </c>
      <c r="D51" s="33">
        <v>157253</v>
      </c>
      <c r="E51" s="34" t="s">
        <v>8</v>
      </c>
      <c r="F51" s="33" t="s">
        <v>564</v>
      </c>
      <c r="G51" s="34" t="s">
        <v>474</v>
      </c>
      <c r="H51" s="64">
        <v>31974</v>
      </c>
      <c r="J51" s="33" t="s">
        <v>475</v>
      </c>
      <c r="K51" s="34" t="s">
        <v>476</v>
      </c>
      <c r="L51" s="34" t="s">
        <v>477</v>
      </c>
      <c r="M51" s="34" t="s">
        <v>478</v>
      </c>
      <c r="N51" s="34">
        <v>133</v>
      </c>
      <c r="P51" s="33" t="s">
        <v>476</v>
      </c>
      <c r="Q51" s="33" t="s">
        <v>477</v>
      </c>
      <c r="R51" s="68">
        <v>40546</v>
      </c>
      <c r="S51" s="33" t="s">
        <v>479</v>
      </c>
      <c r="U51" s="59" t="e">
        <f t="shared" ca="1" si="3"/>
        <v>#NAME?</v>
      </c>
      <c r="W51" s="48">
        <v>105</v>
      </c>
    </row>
    <row r="53" spans="2:23">
      <c r="B53" s="65" t="s">
        <v>616</v>
      </c>
      <c r="C53" s="65" t="s">
        <v>617</v>
      </c>
      <c r="D53" s="33">
        <v>141766</v>
      </c>
      <c r="E53" s="65" t="s">
        <v>619</v>
      </c>
      <c r="F53" s="66"/>
      <c r="G53" s="65" t="s">
        <v>621</v>
      </c>
      <c r="H53" s="67" t="s">
        <v>622</v>
      </c>
      <c r="I53" s="65" t="s">
        <v>623</v>
      </c>
      <c r="J53" s="66"/>
      <c r="K53" s="65" t="s">
        <v>625</v>
      </c>
      <c r="L53" s="65" t="s">
        <v>626</v>
      </c>
      <c r="M53" s="65" t="s">
        <v>627</v>
      </c>
      <c r="N53" s="65" t="s">
        <v>628</v>
      </c>
      <c r="O53" s="66"/>
      <c r="P53" s="66"/>
      <c r="Q53" s="66"/>
      <c r="R53" s="66"/>
      <c r="S53" s="66"/>
    </row>
    <row r="54" spans="2:23">
      <c r="B54" s="34" t="s">
        <v>486</v>
      </c>
      <c r="C54" s="34">
        <v>56</v>
      </c>
      <c r="D54" s="33">
        <v>152864</v>
      </c>
      <c r="E54" s="34" t="s">
        <v>135</v>
      </c>
      <c r="F54" s="33" t="s">
        <v>487</v>
      </c>
      <c r="G54" s="34" t="s">
        <v>323</v>
      </c>
      <c r="H54" s="64">
        <v>32425</v>
      </c>
      <c r="I54" s="34" t="s">
        <v>517</v>
      </c>
      <c r="J54" s="33" t="s">
        <v>661</v>
      </c>
      <c r="K54" s="34" t="s">
        <v>324</v>
      </c>
      <c r="L54" s="34" t="s">
        <v>662</v>
      </c>
      <c r="M54" s="34" t="s">
        <v>325</v>
      </c>
      <c r="N54" s="34">
        <v>202</v>
      </c>
      <c r="P54" s="33" t="s">
        <v>324</v>
      </c>
      <c r="Q54" s="33" t="s">
        <v>662</v>
      </c>
      <c r="R54" s="68">
        <v>40340</v>
      </c>
      <c r="S54" s="33" t="s">
        <v>649</v>
      </c>
      <c r="U54" s="59" t="e">
        <f ca="1">RANDBETWEEN(1,135)</f>
        <v>#NAME?</v>
      </c>
      <c r="W54" s="48">
        <v>16</v>
      </c>
    </row>
    <row r="56" spans="2:23">
      <c r="B56" s="34" t="s">
        <v>486</v>
      </c>
      <c r="C56" s="34">
        <v>62</v>
      </c>
      <c r="D56" s="33">
        <v>155836</v>
      </c>
      <c r="E56" s="34" t="s">
        <v>139</v>
      </c>
      <c r="F56" s="33" t="s">
        <v>522</v>
      </c>
      <c r="G56" s="34" t="s">
        <v>342</v>
      </c>
      <c r="H56" s="64">
        <v>33029</v>
      </c>
      <c r="J56" s="33" t="s">
        <v>343</v>
      </c>
      <c r="K56" s="34" t="s">
        <v>344</v>
      </c>
      <c r="L56" s="34" t="s">
        <v>345</v>
      </c>
      <c r="M56" s="34" t="s">
        <v>346</v>
      </c>
      <c r="N56" s="34">
        <v>165</v>
      </c>
      <c r="P56" s="33" t="s">
        <v>344</v>
      </c>
      <c r="Q56" s="33" t="s">
        <v>345</v>
      </c>
      <c r="R56" s="68">
        <v>40605</v>
      </c>
      <c r="S56" s="33" t="s">
        <v>347</v>
      </c>
      <c r="U56" s="59" t="e">
        <f t="shared" ref="U56:U62" ca="1" si="4">RANDBETWEEN(1,135)</f>
        <v>#NAME?</v>
      </c>
      <c r="W56" s="48">
        <v>5</v>
      </c>
    </row>
    <row r="57" spans="2:23">
      <c r="B57" s="34" t="s">
        <v>486</v>
      </c>
      <c r="C57" s="34">
        <v>62</v>
      </c>
      <c r="D57" s="33">
        <v>160689</v>
      </c>
      <c r="E57" s="34" t="s">
        <v>141</v>
      </c>
      <c r="F57" s="33" t="s">
        <v>480</v>
      </c>
      <c r="G57" s="34" t="s">
        <v>140</v>
      </c>
      <c r="H57" s="64">
        <v>32273</v>
      </c>
      <c r="J57" s="33" t="s">
        <v>336</v>
      </c>
      <c r="K57" s="34" t="s">
        <v>524</v>
      </c>
      <c r="M57" s="34" t="s">
        <v>528</v>
      </c>
      <c r="N57" s="34">
        <v>207</v>
      </c>
      <c r="P57" s="33" t="s">
        <v>524</v>
      </c>
      <c r="R57" s="68">
        <v>40612</v>
      </c>
      <c r="S57" s="33" t="s">
        <v>525</v>
      </c>
      <c r="U57" s="59" t="e">
        <f t="shared" ca="1" si="4"/>
        <v>#NAME?</v>
      </c>
      <c r="W57" s="48">
        <v>6</v>
      </c>
    </row>
    <row r="58" spans="2:23">
      <c r="B58" s="34" t="s">
        <v>486</v>
      </c>
      <c r="C58" s="34">
        <v>62</v>
      </c>
      <c r="D58" s="33">
        <v>153698</v>
      </c>
      <c r="E58" s="34" t="s">
        <v>142</v>
      </c>
      <c r="G58" s="34" t="s">
        <v>332</v>
      </c>
      <c r="H58" s="64">
        <v>33475</v>
      </c>
      <c r="I58" s="34" t="s">
        <v>326</v>
      </c>
      <c r="J58" s="33" t="s">
        <v>327</v>
      </c>
      <c r="K58" s="34" t="s">
        <v>333</v>
      </c>
      <c r="L58" s="34" t="s">
        <v>328</v>
      </c>
      <c r="M58" s="34" t="s">
        <v>334</v>
      </c>
      <c r="N58" s="34">
        <v>232</v>
      </c>
      <c r="P58" s="33" t="s">
        <v>333</v>
      </c>
      <c r="Q58" s="33" t="s">
        <v>328</v>
      </c>
      <c r="R58" s="68">
        <v>40473</v>
      </c>
      <c r="S58" s="33" t="s">
        <v>656</v>
      </c>
      <c r="U58" s="59" t="e">
        <f t="shared" ca="1" si="4"/>
        <v>#NAME?</v>
      </c>
      <c r="W58" s="48">
        <v>23</v>
      </c>
    </row>
    <row r="59" spans="2:23">
      <c r="B59" s="34" t="s">
        <v>486</v>
      </c>
      <c r="C59" s="34">
        <v>62</v>
      </c>
      <c r="D59" s="33">
        <v>143023</v>
      </c>
      <c r="E59" s="34" t="s">
        <v>143</v>
      </c>
      <c r="F59" s="33" t="s">
        <v>522</v>
      </c>
      <c r="G59" s="34" t="s">
        <v>330</v>
      </c>
      <c r="H59" s="64">
        <v>32011</v>
      </c>
      <c r="I59" s="34" t="s">
        <v>331</v>
      </c>
      <c r="J59" s="33" t="s">
        <v>652</v>
      </c>
      <c r="K59" s="34" t="s">
        <v>653</v>
      </c>
      <c r="M59" s="34" t="s">
        <v>655</v>
      </c>
      <c r="N59" s="34">
        <v>253</v>
      </c>
      <c r="P59" s="33" t="s">
        <v>653</v>
      </c>
      <c r="R59" s="68">
        <v>40470</v>
      </c>
      <c r="S59" s="33" t="s">
        <v>656</v>
      </c>
      <c r="U59" s="59" t="e">
        <f t="shared" ca="1" si="4"/>
        <v>#NAME?</v>
      </c>
      <c r="W59" s="48">
        <v>26</v>
      </c>
    </row>
    <row r="60" spans="2:23">
      <c r="B60" s="34" t="s">
        <v>486</v>
      </c>
      <c r="C60" s="34">
        <v>62</v>
      </c>
      <c r="D60" s="33">
        <v>157140</v>
      </c>
      <c r="E60" s="34" t="s">
        <v>144</v>
      </c>
      <c r="F60" s="33" t="s">
        <v>500</v>
      </c>
      <c r="G60" s="34" t="s">
        <v>348</v>
      </c>
      <c r="H60" s="64">
        <v>32050</v>
      </c>
      <c r="J60" s="33" t="s">
        <v>349</v>
      </c>
      <c r="K60" s="34" t="s">
        <v>350</v>
      </c>
      <c r="M60" s="34" t="s">
        <v>351</v>
      </c>
      <c r="N60" s="34">
        <v>157</v>
      </c>
      <c r="P60" s="33" t="s">
        <v>350</v>
      </c>
      <c r="R60" s="68">
        <v>40338</v>
      </c>
      <c r="S60" s="33" t="s">
        <v>352</v>
      </c>
      <c r="U60" s="59" t="e">
        <f t="shared" ca="1" si="4"/>
        <v>#NAME?</v>
      </c>
      <c r="W60" s="48">
        <v>27</v>
      </c>
    </row>
    <row r="61" spans="2:23">
      <c r="B61" s="34" t="s">
        <v>486</v>
      </c>
      <c r="C61" s="34">
        <v>62</v>
      </c>
      <c r="D61" s="33">
        <v>158216</v>
      </c>
      <c r="E61" s="34" t="s">
        <v>145</v>
      </c>
      <c r="F61" s="33" t="s">
        <v>427</v>
      </c>
      <c r="G61" s="34" t="s">
        <v>337</v>
      </c>
      <c r="H61" s="64">
        <v>32772</v>
      </c>
      <c r="J61" s="33" t="s">
        <v>338</v>
      </c>
      <c r="K61" s="34" t="s">
        <v>339</v>
      </c>
      <c r="M61" s="34" t="s">
        <v>340</v>
      </c>
      <c r="N61" s="34">
        <v>180</v>
      </c>
      <c r="P61" s="33" t="s">
        <v>339</v>
      </c>
      <c r="R61" s="68">
        <v>40409</v>
      </c>
      <c r="S61" s="33" t="s">
        <v>341</v>
      </c>
      <c r="U61" s="59" t="e">
        <f t="shared" ca="1" si="4"/>
        <v>#NAME?</v>
      </c>
      <c r="W61" s="48">
        <v>30</v>
      </c>
    </row>
    <row r="62" spans="2:23">
      <c r="B62" s="34" t="s">
        <v>486</v>
      </c>
      <c r="C62" s="34">
        <v>62</v>
      </c>
      <c r="D62" s="33">
        <v>159692</v>
      </c>
      <c r="E62" s="34" t="s">
        <v>146</v>
      </c>
      <c r="F62" s="33" t="s">
        <v>443</v>
      </c>
      <c r="G62" s="34" t="s">
        <v>353</v>
      </c>
      <c r="H62" s="64">
        <v>33168</v>
      </c>
      <c r="I62" s="34" t="s">
        <v>326</v>
      </c>
      <c r="J62" s="33" t="s">
        <v>327</v>
      </c>
      <c r="K62" s="34" t="s">
        <v>328</v>
      </c>
      <c r="L62" s="34" t="s">
        <v>354</v>
      </c>
      <c r="M62" s="34" t="s">
        <v>355</v>
      </c>
      <c r="N62" s="34">
        <v>140</v>
      </c>
      <c r="P62" s="33" t="s">
        <v>328</v>
      </c>
      <c r="Q62" s="33" t="s">
        <v>354</v>
      </c>
      <c r="R62" s="68">
        <v>40616</v>
      </c>
      <c r="S62" s="33" t="s">
        <v>656</v>
      </c>
      <c r="U62" s="59" t="e">
        <f t="shared" ca="1" si="4"/>
        <v>#NAME?</v>
      </c>
      <c r="W62" s="48">
        <v>62</v>
      </c>
    </row>
    <row r="64" spans="2:23">
      <c r="B64" s="34" t="s">
        <v>486</v>
      </c>
      <c r="C64" s="34">
        <v>69</v>
      </c>
      <c r="D64" s="33">
        <v>159185</v>
      </c>
      <c r="E64" s="34" t="s">
        <v>86</v>
      </c>
      <c r="F64" s="33" t="s">
        <v>526</v>
      </c>
      <c r="G64" s="34" t="s">
        <v>398</v>
      </c>
      <c r="H64" s="64">
        <v>32296</v>
      </c>
      <c r="J64" s="33" t="s">
        <v>566</v>
      </c>
      <c r="K64" s="34" t="s">
        <v>567</v>
      </c>
      <c r="M64" s="34" t="s">
        <v>568</v>
      </c>
      <c r="N64" s="34">
        <v>188</v>
      </c>
      <c r="P64" s="33" t="s">
        <v>567</v>
      </c>
      <c r="R64" s="68">
        <v>40579</v>
      </c>
      <c r="S64" s="33" t="s">
        <v>656</v>
      </c>
      <c r="U64" s="59" t="e">
        <f t="shared" ref="U64:U78" ca="1" si="5">RANDBETWEEN(1,135)</f>
        <v>#NAME?</v>
      </c>
      <c r="W64" s="48">
        <v>2</v>
      </c>
    </row>
    <row r="65" spans="2:24">
      <c r="B65" s="34" t="s">
        <v>486</v>
      </c>
      <c r="C65" s="34">
        <v>69</v>
      </c>
      <c r="D65" s="33">
        <v>143051</v>
      </c>
      <c r="E65" s="34" t="s">
        <v>87</v>
      </c>
      <c r="F65" s="33" t="s">
        <v>564</v>
      </c>
      <c r="G65" s="34" t="s">
        <v>366</v>
      </c>
      <c r="H65" s="64">
        <v>33327</v>
      </c>
      <c r="I65" s="34" t="s">
        <v>517</v>
      </c>
      <c r="J65" s="33" t="s">
        <v>661</v>
      </c>
      <c r="K65" s="34" t="s">
        <v>662</v>
      </c>
      <c r="L65" s="34" t="s">
        <v>367</v>
      </c>
      <c r="M65" s="34" t="s">
        <v>518</v>
      </c>
      <c r="N65" s="34">
        <v>232</v>
      </c>
      <c r="P65" s="33" t="s">
        <v>662</v>
      </c>
      <c r="Q65" s="33" t="s">
        <v>367</v>
      </c>
      <c r="R65" s="68">
        <v>40491</v>
      </c>
      <c r="S65" s="33" t="s">
        <v>521</v>
      </c>
      <c r="U65" s="59" t="e">
        <f t="shared" ca="1" si="5"/>
        <v>#NAME?</v>
      </c>
      <c r="W65" s="48">
        <v>8</v>
      </c>
    </row>
    <row r="66" spans="2:24">
      <c r="B66" s="34" t="s">
        <v>486</v>
      </c>
      <c r="C66" s="34">
        <v>69</v>
      </c>
      <c r="D66" s="33">
        <v>143407</v>
      </c>
      <c r="E66" s="34" t="s">
        <v>88</v>
      </c>
      <c r="F66" s="33" t="s">
        <v>443</v>
      </c>
      <c r="G66" s="34" t="s">
        <v>368</v>
      </c>
      <c r="H66" s="64">
        <v>33584</v>
      </c>
      <c r="J66" s="33" t="s">
        <v>369</v>
      </c>
      <c r="K66" s="34" t="s">
        <v>370</v>
      </c>
      <c r="L66" s="34" t="s">
        <v>371</v>
      </c>
      <c r="M66" s="34" t="s">
        <v>372</v>
      </c>
      <c r="N66" s="34">
        <v>227</v>
      </c>
      <c r="P66" s="33" t="s">
        <v>370</v>
      </c>
      <c r="Q66" s="33" t="s">
        <v>371</v>
      </c>
      <c r="R66" s="68">
        <v>40297</v>
      </c>
      <c r="S66" s="33" t="s">
        <v>373</v>
      </c>
      <c r="U66" s="59" t="e">
        <f t="shared" ca="1" si="5"/>
        <v>#NAME?</v>
      </c>
      <c r="W66" s="48">
        <v>10</v>
      </c>
    </row>
    <row r="67" spans="2:24">
      <c r="B67" s="34" t="s">
        <v>486</v>
      </c>
      <c r="C67" s="34">
        <v>69</v>
      </c>
      <c r="D67" s="33">
        <v>157096</v>
      </c>
      <c r="E67" s="34" t="s">
        <v>89</v>
      </c>
      <c r="G67" s="34" t="s">
        <v>384</v>
      </c>
      <c r="H67" s="64">
        <v>32929</v>
      </c>
      <c r="I67" s="34" t="s">
        <v>385</v>
      </c>
      <c r="J67" s="33" t="s">
        <v>418</v>
      </c>
      <c r="K67" s="34" t="s">
        <v>419</v>
      </c>
      <c r="M67" s="34" t="s">
        <v>457</v>
      </c>
      <c r="N67" s="34">
        <v>199</v>
      </c>
      <c r="R67" s="68">
        <v>40277</v>
      </c>
      <c r="S67" s="33" t="s">
        <v>656</v>
      </c>
      <c r="U67" s="59" t="e">
        <f t="shared" ca="1" si="5"/>
        <v>#NAME?</v>
      </c>
      <c r="W67" s="48">
        <v>18</v>
      </c>
    </row>
    <row r="68" spans="2:24">
      <c r="B68" s="34" t="s">
        <v>486</v>
      </c>
      <c r="C68" s="34">
        <v>69</v>
      </c>
      <c r="D68" s="33">
        <v>125824</v>
      </c>
      <c r="E68" s="34" t="s">
        <v>90</v>
      </c>
      <c r="F68" s="33" t="s">
        <v>356</v>
      </c>
      <c r="G68" s="34" t="s">
        <v>422</v>
      </c>
      <c r="H68" s="64">
        <v>31053</v>
      </c>
      <c r="I68" s="34" t="s">
        <v>326</v>
      </c>
      <c r="J68" s="33" t="s">
        <v>327</v>
      </c>
      <c r="K68" s="34" t="s">
        <v>354</v>
      </c>
      <c r="L68" s="34" t="s">
        <v>357</v>
      </c>
      <c r="M68" s="34" t="s">
        <v>358</v>
      </c>
      <c r="N68" s="34">
        <v>269</v>
      </c>
      <c r="O68" s="33" t="s">
        <v>359</v>
      </c>
      <c r="P68" s="33" t="s">
        <v>354</v>
      </c>
      <c r="Q68" s="33" t="s">
        <v>357</v>
      </c>
      <c r="R68" s="68">
        <v>40620</v>
      </c>
      <c r="S68" s="33" t="s">
        <v>656</v>
      </c>
      <c r="U68" s="59" t="e">
        <f t="shared" ca="1" si="5"/>
        <v>#NAME?</v>
      </c>
      <c r="W68" s="48">
        <v>28</v>
      </c>
    </row>
    <row r="69" spans="2:24">
      <c r="B69" s="34" t="s">
        <v>486</v>
      </c>
      <c r="C69" s="34">
        <v>69</v>
      </c>
      <c r="D69" s="33">
        <v>142416</v>
      </c>
      <c r="E69" s="34" t="s">
        <v>91</v>
      </c>
      <c r="G69" s="34" t="s">
        <v>362</v>
      </c>
      <c r="H69" s="64">
        <v>32465</v>
      </c>
      <c r="J69" s="33" t="s">
        <v>363</v>
      </c>
      <c r="K69" s="34" t="s">
        <v>350</v>
      </c>
      <c r="M69" s="34" t="s">
        <v>364</v>
      </c>
      <c r="N69" s="34">
        <v>253</v>
      </c>
      <c r="P69" s="33" t="s">
        <v>350</v>
      </c>
      <c r="R69" s="68">
        <v>40613</v>
      </c>
      <c r="S69" s="33" t="s">
        <v>352</v>
      </c>
      <c r="U69" s="59" t="e">
        <f t="shared" ca="1" si="5"/>
        <v>#NAME?</v>
      </c>
      <c r="W69" s="48">
        <v>29</v>
      </c>
    </row>
    <row r="70" spans="2:24">
      <c r="B70" s="34" t="s">
        <v>486</v>
      </c>
      <c r="C70" s="34">
        <v>69</v>
      </c>
      <c r="D70" s="33">
        <v>160141</v>
      </c>
      <c r="E70" s="34" t="s">
        <v>92</v>
      </c>
      <c r="F70" s="33" t="s">
        <v>377</v>
      </c>
      <c r="G70" s="34" t="s">
        <v>378</v>
      </c>
      <c r="H70" s="64">
        <v>33306</v>
      </c>
      <c r="J70" s="33" t="s">
        <v>661</v>
      </c>
      <c r="K70" s="34" t="s">
        <v>662</v>
      </c>
      <c r="M70" s="34" t="s">
        <v>663</v>
      </c>
      <c r="N70" s="34">
        <v>220</v>
      </c>
      <c r="P70" s="33" t="s">
        <v>662</v>
      </c>
      <c r="R70" s="68">
        <v>40598</v>
      </c>
      <c r="S70" s="33" t="s">
        <v>656</v>
      </c>
      <c r="U70" s="59" t="e">
        <f t="shared" ca="1" si="5"/>
        <v>#NAME?</v>
      </c>
      <c r="W70" s="48">
        <v>32</v>
      </c>
    </row>
    <row r="71" spans="2:24">
      <c r="B71" s="34" t="s">
        <v>486</v>
      </c>
      <c r="C71" s="34">
        <v>69</v>
      </c>
      <c r="D71" s="33">
        <v>133792</v>
      </c>
      <c r="E71" s="34" t="s">
        <v>93</v>
      </c>
      <c r="F71" s="33" t="s">
        <v>443</v>
      </c>
      <c r="G71" s="34" t="s">
        <v>379</v>
      </c>
      <c r="H71" s="64">
        <v>32018</v>
      </c>
      <c r="J71" s="33" t="s">
        <v>380</v>
      </c>
      <c r="K71" s="34" t="s">
        <v>381</v>
      </c>
      <c r="L71" s="34" t="s">
        <v>382</v>
      </c>
      <c r="M71" s="34" t="s">
        <v>383</v>
      </c>
      <c r="N71" s="34">
        <v>203</v>
      </c>
      <c r="P71" s="33" t="s">
        <v>381</v>
      </c>
      <c r="Q71" s="33" t="s">
        <v>382</v>
      </c>
      <c r="R71" s="68">
        <v>40434</v>
      </c>
      <c r="S71" s="33" t="s">
        <v>656</v>
      </c>
      <c r="U71" s="59" t="e">
        <f t="shared" ca="1" si="5"/>
        <v>#NAME?</v>
      </c>
      <c r="W71" s="48">
        <v>33</v>
      </c>
      <c r="X71" s="48"/>
    </row>
    <row r="72" spans="2:24">
      <c r="B72" s="34" t="s">
        <v>486</v>
      </c>
      <c r="C72" s="34">
        <v>69</v>
      </c>
      <c r="D72" s="33">
        <v>156869</v>
      </c>
      <c r="E72" s="34" t="s">
        <v>94</v>
      </c>
      <c r="G72" s="34" t="s">
        <v>386</v>
      </c>
      <c r="H72" s="64">
        <v>33373</v>
      </c>
      <c r="J72" s="33" t="s">
        <v>661</v>
      </c>
      <c r="K72" s="34" t="s">
        <v>387</v>
      </c>
      <c r="L72" s="34" t="s">
        <v>662</v>
      </c>
      <c r="M72" s="34" t="s">
        <v>663</v>
      </c>
      <c r="N72" s="34">
        <v>195</v>
      </c>
      <c r="P72" s="33" t="s">
        <v>387</v>
      </c>
      <c r="Q72" s="33" t="s">
        <v>662</v>
      </c>
      <c r="R72" s="68">
        <v>40415</v>
      </c>
      <c r="S72" s="33" t="s">
        <v>388</v>
      </c>
      <c r="U72" s="59" t="e">
        <f t="shared" ca="1" si="5"/>
        <v>#NAME?</v>
      </c>
      <c r="W72" s="48">
        <v>37</v>
      </c>
    </row>
    <row r="73" spans="2:24">
      <c r="B73" s="34" t="s">
        <v>486</v>
      </c>
      <c r="C73" s="34">
        <v>69</v>
      </c>
      <c r="D73" s="33">
        <v>157471</v>
      </c>
      <c r="E73" s="34" t="s">
        <v>33</v>
      </c>
      <c r="F73" s="33" t="s">
        <v>636</v>
      </c>
      <c r="G73" s="34" t="s">
        <v>393</v>
      </c>
      <c r="H73" s="64">
        <v>32198</v>
      </c>
      <c r="J73" s="33" t="s">
        <v>394</v>
      </c>
      <c r="K73" s="34" t="s">
        <v>395</v>
      </c>
      <c r="L73" s="34" t="s">
        <v>396</v>
      </c>
      <c r="M73" s="34" t="s">
        <v>397</v>
      </c>
      <c r="N73" s="34">
        <v>189</v>
      </c>
      <c r="P73" s="33" t="s">
        <v>395</v>
      </c>
      <c r="Q73" s="33" t="s">
        <v>396</v>
      </c>
      <c r="R73" s="68">
        <v>40558</v>
      </c>
      <c r="S73" s="33" t="s">
        <v>656</v>
      </c>
      <c r="U73" s="59" t="e">
        <f t="shared" ca="1" si="5"/>
        <v>#NAME?</v>
      </c>
      <c r="W73" s="48">
        <v>38</v>
      </c>
    </row>
    <row r="74" spans="2:24">
      <c r="B74" s="34" t="s">
        <v>486</v>
      </c>
      <c r="C74" s="34">
        <v>69</v>
      </c>
      <c r="D74" s="33">
        <v>140135</v>
      </c>
      <c r="E74" s="34" t="s">
        <v>35</v>
      </c>
      <c r="F74" s="33" t="s">
        <v>500</v>
      </c>
      <c r="G74" s="34" t="s">
        <v>374</v>
      </c>
      <c r="H74" s="64">
        <v>32789</v>
      </c>
      <c r="J74" s="33" t="s">
        <v>336</v>
      </c>
      <c r="K74" s="34" t="s">
        <v>375</v>
      </c>
      <c r="M74" s="34" t="s">
        <v>528</v>
      </c>
      <c r="N74" s="34">
        <v>224</v>
      </c>
      <c r="P74" s="33" t="s">
        <v>375</v>
      </c>
      <c r="R74" s="68">
        <v>40494</v>
      </c>
      <c r="S74" s="33" t="s">
        <v>525</v>
      </c>
      <c r="U74" s="59" t="e">
        <f t="shared" ca="1" si="5"/>
        <v>#NAME?</v>
      </c>
      <c r="W74" s="48">
        <v>39</v>
      </c>
    </row>
    <row r="75" spans="2:24">
      <c r="B75" s="34" t="s">
        <v>486</v>
      </c>
      <c r="C75" s="34">
        <v>69</v>
      </c>
      <c r="D75" s="33">
        <v>161867</v>
      </c>
      <c r="E75" s="34" t="s">
        <v>34</v>
      </c>
      <c r="F75" s="33" t="s">
        <v>356</v>
      </c>
      <c r="G75" s="34" t="s">
        <v>408</v>
      </c>
      <c r="H75" s="64">
        <v>31421</v>
      </c>
      <c r="J75" s="33" t="s">
        <v>233</v>
      </c>
      <c r="K75" s="34" t="s">
        <v>550</v>
      </c>
      <c r="M75" s="34" t="s">
        <v>234</v>
      </c>
      <c r="N75" s="34">
        <v>173</v>
      </c>
      <c r="P75" s="33" t="s">
        <v>550</v>
      </c>
      <c r="R75" s="68">
        <v>40945</v>
      </c>
      <c r="S75" s="33" t="s">
        <v>656</v>
      </c>
      <c r="U75" s="59" t="e">
        <f t="shared" ca="1" si="5"/>
        <v>#NAME?</v>
      </c>
      <c r="W75" s="48">
        <v>40</v>
      </c>
    </row>
    <row r="76" spans="2:24">
      <c r="B76" s="34" t="s">
        <v>486</v>
      </c>
      <c r="C76" s="34">
        <v>69</v>
      </c>
      <c r="D76" s="33">
        <v>132431</v>
      </c>
      <c r="E76" s="34" t="s">
        <v>36</v>
      </c>
      <c r="F76" s="33" t="s">
        <v>360</v>
      </c>
      <c r="G76" s="34" t="s">
        <v>361</v>
      </c>
      <c r="H76" s="64">
        <v>32203</v>
      </c>
      <c r="I76" s="34" t="s">
        <v>331</v>
      </c>
      <c r="K76" s="34" t="s">
        <v>653</v>
      </c>
      <c r="M76" s="34" t="s">
        <v>655</v>
      </c>
      <c r="N76" s="34">
        <v>261</v>
      </c>
      <c r="P76" s="33" t="s">
        <v>653</v>
      </c>
      <c r="R76" s="68">
        <v>40452</v>
      </c>
      <c r="S76" s="33" t="s">
        <v>656</v>
      </c>
      <c r="U76" s="59" t="e">
        <f t="shared" ca="1" si="5"/>
        <v>#NAME?</v>
      </c>
      <c r="W76" s="48">
        <v>80</v>
      </c>
    </row>
    <row r="77" spans="2:24">
      <c r="B77" s="34" t="s">
        <v>486</v>
      </c>
      <c r="C77" s="34">
        <v>69</v>
      </c>
      <c r="D77" s="33">
        <v>151411</v>
      </c>
      <c r="E77" s="34" t="s">
        <v>37</v>
      </c>
      <c r="F77" s="33" t="s">
        <v>535</v>
      </c>
      <c r="G77" s="34" t="s">
        <v>403</v>
      </c>
      <c r="H77" s="64">
        <v>30576</v>
      </c>
      <c r="J77" s="33" t="s">
        <v>404</v>
      </c>
      <c r="K77" s="34" t="s">
        <v>405</v>
      </c>
      <c r="L77" s="34" t="s">
        <v>406</v>
      </c>
      <c r="M77" s="34" t="s">
        <v>407</v>
      </c>
      <c r="N77" s="34">
        <v>173</v>
      </c>
      <c r="P77" s="33" t="s">
        <v>405</v>
      </c>
      <c r="Q77" s="33" t="s">
        <v>406</v>
      </c>
      <c r="R77" s="68">
        <v>40379</v>
      </c>
      <c r="S77" s="33" t="s">
        <v>656</v>
      </c>
      <c r="U77" s="59" t="e">
        <f t="shared" ca="1" si="5"/>
        <v>#NAME?</v>
      </c>
      <c r="W77" s="48">
        <v>98</v>
      </c>
    </row>
    <row r="78" spans="2:24">
      <c r="B78" s="34" t="s">
        <v>486</v>
      </c>
      <c r="C78" s="34">
        <v>69</v>
      </c>
      <c r="D78" s="33">
        <v>159151</v>
      </c>
      <c r="E78" s="34" t="s">
        <v>38</v>
      </c>
      <c r="F78" s="33" t="s">
        <v>389</v>
      </c>
      <c r="G78" s="34" t="s">
        <v>390</v>
      </c>
      <c r="H78" s="64">
        <v>31210</v>
      </c>
      <c r="I78" s="34" t="s">
        <v>391</v>
      </c>
      <c r="J78" s="33" t="s">
        <v>652</v>
      </c>
      <c r="K78" s="34" t="s">
        <v>392</v>
      </c>
      <c r="L78" s="34" t="s">
        <v>653</v>
      </c>
      <c r="M78" s="34" t="s">
        <v>655</v>
      </c>
      <c r="N78" s="34">
        <v>192</v>
      </c>
      <c r="P78" s="33" t="s">
        <v>392</v>
      </c>
      <c r="Q78" s="33" t="s">
        <v>653</v>
      </c>
      <c r="R78" s="68">
        <v>40640</v>
      </c>
      <c r="S78" s="33" t="s">
        <v>656</v>
      </c>
      <c r="U78" s="59" t="e">
        <f t="shared" ca="1" si="5"/>
        <v>#NAME?</v>
      </c>
      <c r="W78" s="48">
        <v>101</v>
      </c>
    </row>
    <row r="80" spans="2:24">
      <c r="B80" s="34" t="s">
        <v>486</v>
      </c>
      <c r="C80" s="34" t="s">
        <v>704</v>
      </c>
      <c r="D80" s="33">
        <v>158518</v>
      </c>
      <c r="E80" s="34" t="s">
        <v>668</v>
      </c>
      <c r="F80" s="33" t="s">
        <v>356</v>
      </c>
      <c r="G80" s="34" t="s">
        <v>399</v>
      </c>
      <c r="H80" s="64">
        <v>32812</v>
      </c>
      <c r="J80" s="33" t="s">
        <v>305</v>
      </c>
      <c r="K80" s="34" t="s">
        <v>400</v>
      </c>
      <c r="L80" s="34" t="s">
        <v>401</v>
      </c>
      <c r="M80" s="34" t="s">
        <v>402</v>
      </c>
      <c r="N80" s="34">
        <v>185</v>
      </c>
      <c r="P80" s="33" t="s">
        <v>400</v>
      </c>
      <c r="Q80" s="33" t="s">
        <v>401</v>
      </c>
      <c r="R80" s="68">
        <v>40529</v>
      </c>
      <c r="S80" s="33" t="s">
        <v>306</v>
      </c>
      <c r="U80" s="59" t="e">
        <f t="shared" ref="U80:U88" ca="1" si="6">RANDBETWEEN(1,135)</f>
        <v>#NAME?</v>
      </c>
      <c r="W80" s="48">
        <v>42</v>
      </c>
    </row>
    <row r="81" spans="2:23">
      <c r="B81" s="34" t="s">
        <v>486</v>
      </c>
      <c r="C81" s="34" t="s">
        <v>704</v>
      </c>
      <c r="D81" s="33">
        <v>159705</v>
      </c>
      <c r="E81" s="34" t="s">
        <v>669</v>
      </c>
      <c r="F81" s="33" t="s">
        <v>284</v>
      </c>
      <c r="G81" s="34" t="s">
        <v>285</v>
      </c>
      <c r="H81" s="64">
        <v>33465</v>
      </c>
      <c r="J81" s="33" t="s">
        <v>286</v>
      </c>
      <c r="K81" s="34" t="s">
        <v>646</v>
      </c>
      <c r="M81" s="34" t="s">
        <v>648</v>
      </c>
      <c r="N81" s="34">
        <v>212</v>
      </c>
      <c r="P81" s="33" t="s">
        <v>646</v>
      </c>
      <c r="R81" s="68">
        <v>40321</v>
      </c>
      <c r="S81" s="33" t="s">
        <v>649</v>
      </c>
      <c r="U81" s="59" t="e">
        <f t="shared" ca="1" si="6"/>
        <v>#NAME?</v>
      </c>
      <c r="W81" s="48">
        <v>52</v>
      </c>
    </row>
    <row r="82" spans="2:23">
      <c r="B82" s="34" t="s">
        <v>486</v>
      </c>
      <c r="C82" s="34" t="s">
        <v>704</v>
      </c>
      <c r="D82" s="33">
        <v>161657</v>
      </c>
      <c r="E82" s="34" t="s">
        <v>670</v>
      </c>
      <c r="G82" s="34" t="s">
        <v>292</v>
      </c>
      <c r="H82" s="64">
        <v>33504</v>
      </c>
      <c r="J82" s="33" t="s">
        <v>293</v>
      </c>
      <c r="K82" s="34" t="s">
        <v>324</v>
      </c>
      <c r="L82" s="34" t="s">
        <v>294</v>
      </c>
      <c r="M82" s="34" t="s">
        <v>295</v>
      </c>
      <c r="N82" s="34">
        <v>203</v>
      </c>
      <c r="P82" s="33" t="s">
        <v>324</v>
      </c>
      <c r="Q82" s="33" t="s">
        <v>294</v>
      </c>
      <c r="R82" s="68">
        <v>40379</v>
      </c>
      <c r="S82" s="33" t="s">
        <v>649</v>
      </c>
      <c r="U82" s="59" t="e">
        <f t="shared" ca="1" si="6"/>
        <v>#NAME?</v>
      </c>
      <c r="W82" s="48">
        <v>56</v>
      </c>
    </row>
    <row r="83" spans="2:23">
      <c r="B83" s="34" t="s">
        <v>486</v>
      </c>
      <c r="C83" s="34" t="s">
        <v>704</v>
      </c>
      <c r="D83" s="33">
        <v>157476</v>
      </c>
      <c r="E83" s="34" t="s">
        <v>671</v>
      </c>
      <c r="F83" s="33" t="s">
        <v>535</v>
      </c>
      <c r="G83" s="34" t="s">
        <v>173</v>
      </c>
      <c r="H83" s="64">
        <v>31813</v>
      </c>
      <c r="J83" s="33" t="s">
        <v>174</v>
      </c>
      <c r="K83" s="34" t="s">
        <v>175</v>
      </c>
      <c r="L83" s="34" t="s">
        <v>176</v>
      </c>
      <c r="M83" s="34" t="s">
        <v>177</v>
      </c>
      <c r="N83" s="34">
        <v>208</v>
      </c>
      <c r="P83" s="33" t="s">
        <v>175</v>
      </c>
      <c r="Q83" s="33" t="s">
        <v>176</v>
      </c>
      <c r="R83" s="68">
        <v>40327</v>
      </c>
      <c r="S83" s="33" t="s">
        <v>178</v>
      </c>
      <c r="U83" s="59" t="e">
        <f t="shared" ca="1" si="6"/>
        <v>#NAME?</v>
      </c>
      <c r="W83" s="48">
        <v>31</v>
      </c>
    </row>
    <row r="84" spans="2:23">
      <c r="B84" s="34" t="s">
        <v>486</v>
      </c>
      <c r="C84" s="34" t="s">
        <v>704</v>
      </c>
      <c r="D84" s="33">
        <v>151293</v>
      </c>
      <c r="E84" s="34" t="s">
        <v>672</v>
      </c>
      <c r="G84" s="34" t="s">
        <v>296</v>
      </c>
      <c r="H84" s="64">
        <v>32286</v>
      </c>
      <c r="I84" s="34" t="s">
        <v>385</v>
      </c>
      <c r="J84" s="33" t="s">
        <v>418</v>
      </c>
      <c r="K84" s="34" t="s">
        <v>419</v>
      </c>
      <c r="L84" s="34" t="s">
        <v>297</v>
      </c>
      <c r="M84" s="34" t="s">
        <v>298</v>
      </c>
      <c r="N84" s="34">
        <v>200</v>
      </c>
      <c r="P84" s="33" t="s">
        <v>419</v>
      </c>
      <c r="Q84" s="33" t="s">
        <v>297</v>
      </c>
      <c r="R84" s="68">
        <v>40582</v>
      </c>
      <c r="S84" s="33" t="s">
        <v>420</v>
      </c>
      <c r="U84" s="59" t="e">
        <f t="shared" ca="1" si="6"/>
        <v>#NAME?</v>
      </c>
      <c r="W84" s="48">
        <v>60</v>
      </c>
    </row>
    <row r="85" spans="2:23">
      <c r="B85" s="34" t="s">
        <v>486</v>
      </c>
      <c r="C85" s="34" t="s">
        <v>704</v>
      </c>
      <c r="D85" s="33">
        <v>136857</v>
      </c>
      <c r="E85" s="34" t="s">
        <v>673</v>
      </c>
      <c r="F85" s="33" t="s">
        <v>376</v>
      </c>
      <c r="G85" s="34" t="s">
        <v>335</v>
      </c>
      <c r="H85" s="64">
        <v>32858</v>
      </c>
      <c r="J85" s="33" t="s">
        <v>299</v>
      </c>
      <c r="M85" s="34" t="s">
        <v>463</v>
      </c>
      <c r="N85" s="34">
        <v>200</v>
      </c>
      <c r="R85" s="68">
        <v>40632</v>
      </c>
      <c r="S85" s="33" t="s">
        <v>283</v>
      </c>
      <c r="U85" s="59" t="e">
        <f t="shared" ca="1" si="6"/>
        <v>#NAME?</v>
      </c>
      <c r="W85" s="48">
        <v>63</v>
      </c>
    </row>
    <row r="86" spans="2:23">
      <c r="B86" s="34" t="s">
        <v>486</v>
      </c>
      <c r="C86" s="34" t="s">
        <v>704</v>
      </c>
      <c r="D86" s="33">
        <v>153831</v>
      </c>
      <c r="E86" s="34" t="s">
        <v>674</v>
      </c>
      <c r="F86" s="33" t="s">
        <v>302</v>
      </c>
      <c r="G86" s="34" t="s">
        <v>303</v>
      </c>
      <c r="H86" s="64">
        <v>30518</v>
      </c>
      <c r="J86" s="33" t="s">
        <v>304</v>
      </c>
      <c r="K86" s="34" t="s">
        <v>471</v>
      </c>
      <c r="M86" s="34" t="s">
        <v>473</v>
      </c>
      <c r="N86" s="34">
        <v>195</v>
      </c>
      <c r="P86" s="33" t="s">
        <v>471</v>
      </c>
      <c r="R86" s="68">
        <v>40490</v>
      </c>
      <c r="S86" s="33" t="s">
        <v>656</v>
      </c>
      <c r="U86" s="59" t="e">
        <f t="shared" ca="1" si="6"/>
        <v>#NAME?</v>
      </c>
      <c r="W86" s="48">
        <v>67</v>
      </c>
    </row>
    <row r="87" spans="2:23">
      <c r="B87" s="34" t="s">
        <v>486</v>
      </c>
      <c r="C87" s="34" t="s">
        <v>704</v>
      </c>
      <c r="D87" s="33">
        <v>156534</v>
      </c>
      <c r="E87" s="34" t="s">
        <v>675</v>
      </c>
      <c r="F87" s="33" t="s">
        <v>300</v>
      </c>
      <c r="G87" s="34" t="s">
        <v>301</v>
      </c>
      <c r="H87" s="64">
        <v>32823</v>
      </c>
      <c r="J87" s="33" t="s">
        <v>661</v>
      </c>
      <c r="K87" s="34" t="s">
        <v>662</v>
      </c>
      <c r="M87" s="34" t="s">
        <v>325</v>
      </c>
      <c r="N87" s="34">
        <v>200</v>
      </c>
      <c r="P87" s="33" t="s">
        <v>662</v>
      </c>
      <c r="R87" s="68">
        <v>40554</v>
      </c>
      <c r="S87" s="33" t="s">
        <v>656</v>
      </c>
      <c r="U87" s="59" t="e">
        <f t="shared" ca="1" si="6"/>
        <v>#NAME?</v>
      </c>
      <c r="W87" s="48">
        <v>129</v>
      </c>
    </row>
    <row r="88" spans="2:23">
      <c r="B88" s="34" t="s">
        <v>486</v>
      </c>
      <c r="C88" s="34" t="s">
        <v>704</v>
      </c>
      <c r="D88" s="33">
        <v>158458</v>
      </c>
      <c r="E88" s="34" t="s">
        <v>676</v>
      </c>
      <c r="F88" s="33" t="s">
        <v>287</v>
      </c>
      <c r="G88" s="34" t="s">
        <v>288</v>
      </c>
      <c r="H88" s="64">
        <v>32135</v>
      </c>
      <c r="J88" s="33" t="s">
        <v>289</v>
      </c>
      <c r="K88" s="34" t="s">
        <v>290</v>
      </c>
      <c r="M88" s="34" t="s">
        <v>291</v>
      </c>
      <c r="N88" s="34">
        <v>203</v>
      </c>
      <c r="P88" s="33" t="s">
        <v>290</v>
      </c>
      <c r="R88" s="68">
        <v>40578</v>
      </c>
      <c r="S88" s="33" t="s">
        <v>656</v>
      </c>
      <c r="U88" s="59" t="e">
        <f t="shared" ca="1" si="6"/>
        <v>#NAME?</v>
      </c>
      <c r="W88" s="48">
        <v>132</v>
      </c>
    </row>
    <row r="89" spans="2:23">
      <c r="R89" s="68"/>
      <c r="W89" s="48"/>
    </row>
    <row r="90" spans="2:23">
      <c r="B90" s="34" t="s">
        <v>486</v>
      </c>
      <c r="C90" s="34" t="s">
        <v>701</v>
      </c>
      <c r="D90" s="33">
        <v>143053</v>
      </c>
      <c r="E90" s="34" t="s">
        <v>677</v>
      </c>
      <c r="F90" s="33" t="s">
        <v>522</v>
      </c>
      <c r="G90" s="34" t="s">
        <v>263</v>
      </c>
      <c r="H90" s="64">
        <v>33139</v>
      </c>
      <c r="J90" s="33" t="s">
        <v>661</v>
      </c>
      <c r="K90" s="34" t="s">
        <v>367</v>
      </c>
      <c r="L90" s="34" t="s">
        <v>264</v>
      </c>
      <c r="M90" s="34" t="s">
        <v>663</v>
      </c>
      <c r="N90" s="34">
        <v>235</v>
      </c>
      <c r="P90" s="33" t="s">
        <v>367</v>
      </c>
      <c r="Q90" s="33" t="s">
        <v>264</v>
      </c>
      <c r="R90" s="68">
        <v>40489</v>
      </c>
      <c r="S90" s="33" t="s">
        <v>521</v>
      </c>
      <c r="U90" s="59" t="e">
        <f t="shared" ref="U90:U100" ca="1" si="7">RANDBETWEEN(1,135)</f>
        <v>#NAME?</v>
      </c>
      <c r="W90" s="48">
        <v>41</v>
      </c>
    </row>
    <row r="91" spans="2:23">
      <c r="B91" s="34" t="s">
        <v>486</v>
      </c>
      <c r="C91" s="34" t="s">
        <v>701</v>
      </c>
      <c r="D91" s="33">
        <v>153293</v>
      </c>
      <c r="E91" s="34" t="s">
        <v>678</v>
      </c>
      <c r="F91" s="33" t="s">
        <v>278</v>
      </c>
      <c r="G91" s="34" t="s">
        <v>279</v>
      </c>
      <c r="H91" s="64">
        <v>31463</v>
      </c>
      <c r="J91" s="33" t="s">
        <v>280</v>
      </c>
      <c r="K91" s="34" t="s">
        <v>281</v>
      </c>
      <c r="M91" s="34" t="s">
        <v>282</v>
      </c>
      <c r="N91" s="34">
        <v>220</v>
      </c>
      <c r="P91" s="33" t="s">
        <v>281</v>
      </c>
      <c r="R91" s="68">
        <v>40472</v>
      </c>
      <c r="S91" s="33" t="s">
        <v>283</v>
      </c>
      <c r="U91" s="59" t="e">
        <f t="shared" ca="1" si="7"/>
        <v>#NAME?</v>
      </c>
      <c r="W91" s="48">
        <v>48</v>
      </c>
    </row>
    <row r="92" spans="2:23">
      <c r="B92" s="34" t="s">
        <v>486</v>
      </c>
      <c r="C92" s="34" t="s">
        <v>701</v>
      </c>
      <c r="D92" s="33">
        <v>128337</v>
      </c>
      <c r="E92" s="34" t="s">
        <v>679</v>
      </c>
      <c r="F92" s="33" t="s">
        <v>443</v>
      </c>
      <c r="G92" s="34" t="s">
        <v>239</v>
      </c>
      <c r="H92" s="64">
        <v>30558</v>
      </c>
      <c r="J92" s="33" t="s">
        <v>652</v>
      </c>
      <c r="K92" s="34" t="s">
        <v>240</v>
      </c>
      <c r="L92" s="34" t="s">
        <v>560</v>
      </c>
      <c r="M92" s="34" t="s">
        <v>241</v>
      </c>
      <c r="N92" s="34">
        <v>263</v>
      </c>
      <c r="P92" s="33" t="s">
        <v>240</v>
      </c>
      <c r="Q92" s="33" t="s">
        <v>560</v>
      </c>
      <c r="R92" s="68">
        <v>40615</v>
      </c>
      <c r="S92" s="33" t="s">
        <v>464</v>
      </c>
      <c r="U92" s="59" t="e">
        <f t="shared" ca="1" si="7"/>
        <v>#NAME?</v>
      </c>
      <c r="W92" s="48">
        <v>43</v>
      </c>
    </row>
    <row r="93" spans="2:23">
      <c r="B93" s="34" t="s">
        <v>486</v>
      </c>
      <c r="C93" s="34" t="s">
        <v>701</v>
      </c>
      <c r="D93" s="33">
        <v>151752</v>
      </c>
      <c r="E93" s="34" t="s">
        <v>680</v>
      </c>
      <c r="F93" s="33" t="s">
        <v>235</v>
      </c>
      <c r="G93" s="34" t="s">
        <v>236</v>
      </c>
      <c r="H93" s="64">
        <v>31388</v>
      </c>
      <c r="I93" s="34" t="s">
        <v>331</v>
      </c>
      <c r="J93" s="33" t="s">
        <v>652</v>
      </c>
      <c r="K93" s="34" t="s">
        <v>237</v>
      </c>
      <c r="L93" s="34" t="s">
        <v>653</v>
      </c>
      <c r="M93" s="34" t="s">
        <v>655</v>
      </c>
      <c r="N93" s="34">
        <v>276</v>
      </c>
      <c r="P93" s="33" t="s">
        <v>237</v>
      </c>
      <c r="Q93" s="33" t="s">
        <v>653</v>
      </c>
      <c r="R93" s="68">
        <v>40482</v>
      </c>
      <c r="S93" s="33" t="s">
        <v>238</v>
      </c>
      <c r="U93" s="59" t="e">
        <f t="shared" ca="1" si="7"/>
        <v>#NAME?</v>
      </c>
      <c r="W93" s="48">
        <v>44</v>
      </c>
    </row>
    <row r="94" spans="2:23">
      <c r="B94" s="34" t="s">
        <v>486</v>
      </c>
      <c r="C94" s="34" t="s">
        <v>701</v>
      </c>
      <c r="D94" s="33">
        <v>133109</v>
      </c>
      <c r="E94" s="34" t="s">
        <v>681</v>
      </c>
      <c r="F94" s="33" t="s">
        <v>564</v>
      </c>
      <c r="G94" s="34" t="s">
        <v>273</v>
      </c>
      <c r="H94" s="64">
        <v>31719</v>
      </c>
      <c r="I94" s="34" t="s">
        <v>391</v>
      </c>
      <c r="J94" s="33" t="s">
        <v>652</v>
      </c>
      <c r="K94" s="34" t="s">
        <v>653</v>
      </c>
      <c r="L94" s="34" t="s">
        <v>274</v>
      </c>
      <c r="M94" s="34" t="s">
        <v>655</v>
      </c>
      <c r="N94" s="34">
        <v>227</v>
      </c>
      <c r="P94" s="33" t="s">
        <v>653</v>
      </c>
      <c r="Q94" s="33" t="s">
        <v>274</v>
      </c>
      <c r="R94" s="68">
        <v>40628</v>
      </c>
      <c r="S94" s="33" t="s">
        <v>238</v>
      </c>
      <c r="U94" s="59" t="e">
        <f t="shared" ca="1" si="7"/>
        <v>#NAME?</v>
      </c>
      <c r="W94" s="48">
        <v>45</v>
      </c>
    </row>
    <row r="95" spans="2:23">
      <c r="B95" s="34" t="s">
        <v>486</v>
      </c>
      <c r="C95" s="34" t="s">
        <v>701</v>
      </c>
      <c r="D95" s="33">
        <v>162330</v>
      </c>
      <c r="E95" s="34" t="s">
        <v>682</v>
      </c>
      <c r="F95" s="33" t="s">
        <v>434</v>
      </c>
      <c r="G95" s="34" t="s">
        <v>32</v>
      </c>
      <c r="H95" s="64">
        <v>33374</v>
      </c>
      <c r="J95" s="33" t="s">
        <v>275</v>
      </c>
      <c r="K95" s="34" t="s">
        <v>640</v>
      </c>
      <c r="L95" s="34" t="s">
        <v>639</v>
      </c>
      <c r="M95" s="34" t="s">
        <v>641</v>
      </c>
      <c r="N95" s="34">
        <v>225</v>
      </c>
      <c r="O95" s="33" t="s">
        <v>276</v>
      </c>
      <c r="P95" s="33" t="s">
        <v>640</v>
      </c>
      <c r="Q95" s="33" t="s">
        <v>639</v>
      </c>
      <c r="R95" s="68">
        <v>40550</v>
      </c>
      <c r="S95" s="33" t="s">
        <v>642</v>
      </c>
      <c r="U95" s="59" t="e">
        <f t="shared" ca="1" si="7"/>
        <v>#NAME?</v>
      </c>
      <c r="W95" s="48">
        <v>47</v>
      </c>
    </row>
    <row r="96" spans="2:23">
      <c r="B96" s="34" t="s">
        <v>486</v>
      </c>
      <c r="C96" s="34" t="s">
        <v>701</v>
      </c>
      <c r="D96" s="33">
        <v>139743</v>
      </c>
      <c r="E96" s="34" t="s">
        <v>683</v>
      </c>
      <c r="F96" s="33" t="s">
        <v>500</v>
      </c>
      <c r="G96" s="34" t="s">
        <v>270</v>
      </c>
      <c r="H96" s="64">
        <v>31786</v>
      </c>
      <c r="J96" s="33" t="s">
        <v>566</v>
      </c>
      <c r="K96" s="34" t="s">
        <v>567</v>
      </c>
      <c r="L96" s="34" t="s">
        <v>271</v>
      </c>
      <c r="M96" s="34" t="s">
        <v>272</v>
      </c>
      <c r="N96" s="34">
        <v>230</v>
      </c>
      <c r="P96" s="33" t="s">
        <v>567</v>
      </c>
      <c r="Q96" s="33" t="s">
        <v>271</v>
      </c>
      <c r="R96" s="68">
        <v>40487</v>
      </c>
      <c r="S96" s="33" t="s">
        <v>656</v>
      </c>
      <c r="U96" s="59" t="e">
        <f t="shared" ca="1" si="7"/>
        <v>#NAME?</v>
      </c>
      <c r="W96" s="48">
        <v>59</v>
      </c>
    </row>
    <row r="97" spans="2:23">
      <c r="B97" s="34" t="s">
        <v>486</v>
      </c>
      <c r="C97" s="34" t="s">
        <v>701</v>
      </c>
      <c r="D97" s="33">
        <v>154906</v>
      </c>
      <c r="E97" s="34" t="s">
        <v>684</v>
      </c>
      <c r="F97" s="33" t="s">
        <v>249</v>
      </c>
      <c r="G97" s="34" t="s">
        <v>250</v>
      </c>
      <c r="H97" s="64">
        <v>31590</v>
      </c>
      <c r="J97" s="33" t="s">
        <v>251</v>
      </c>
      <c r="K97" s="34" t="s">
        <v>252</v>
      </c>
      <c r="L97" s="34" t="s">
        <v>253</v>
      </c>
      <c r="M97" s="34" t="s">
        <v>254</v>
      </c>
      <c r="N97" s="34">
        <v>250</v>
      </c>
      <c r="P97" s="33" t="s">
        <v>252</v>
      </c>
      <c r="Q97" s="33" t="s">
        <v>253</v>
      </c>
      <c r="R97" s="68">
        <v>40590</v>
      </c>
      <c r="S97" s="33" t="s">
        <v>255</v>
      </c>
      <c r="U97" s="59" t="e">
        <f t="shared" ca="1" si="7"/>
        <v>#NAME?</v>
      </c>
      <c r="W97" s="48">
        <v>70</v>
      </c>
    </row>
    <row r="98" spans="2:23">
      <c r="B98" s="34" t="s">
        <v>486</v>
      </c>
      <c r="C98" s="34" t="s">
        <v>701</v>
      </c>
      <c r="D98" s="33">
        <v>158115</v>
      </c>
      <c r="E98" s="34" t="s">
        <v>685</v>
      </c>
      <c r="F98" s="33" t="s">
        <v>256</v>
      </c>
      <c r="G98" s="34" t="s">
        <v>257</v>
      </c>
      <c r="H98" s="64">
        <v>32533</v>
      </c>
      <c r="J98" s="33" t="s">
        <v>258</v>
      </c>
      <c r="K98" s="34" t="s">
        <v>259</v>
      </c>
      <c r="L98" s="34" t="s">
        <v>260</v>
      </c>
      <c r="M98" s="34" t="s">
        <v>261</v>
      </c>
      <c r="N98" s="34">
        <v>245</v>
      </c>
      <c r="P98" s="33" t="s">
        <v>259</v>
      </c>
      <c r="Q98" s="33" t="s">
        <v>260</v>
      </c>
      <c r="R98" s="68">
        <v>40527</v>
      </c>
      <c r="S98" s="33" t="s">
        <v>262</v>
      </c>
      <c r="U98" s="59" t="e">
        <f t="shared" ca="1" si="7"/>
        <v>#NAME?</v>
      </c>
      <c r="W98" s="48">
        <v>109</v>
      </c>
    </row>
    <row r="99" spans="2:23">
      <c r="B99" s="34" t="s">
        <v>486</v>
      </c>
      <c r="C99" s="34" t="s">
        <v>701</v>
      </c>
      <c r="D99" s="33">
        <v>160143</v>
      </c>
      <c r="E99" s="34" t="s">
        <v>686</v>
      </c>
      <c r="F99" s="33" t="s">
        <v>242</v>
      </c>
      <c r="G99" s="34" t="s">
        <v>243</v>
      </c>
      <c r="H99" s="64">
        <v>30602</v>
      </c>
      <c r="J99" s="33" t="s">
        <v>244</v>
      </c>
      <c r="K99" s="34" t="s">
        <v>245</v>
      </c>
      <c r="L99" s="34" t="s">
        <v>246</v>
      </c>
      <c r="M99" s="34" t="s">
        <v>247</v>
      </c>
      <c r="N99" s="34">
        <v>255</v>
      </c>
      <c r="P99" s="33" t="s">
        <v>245</v>
      </c>
      <c r="Q99" s="33" t="s">
        <v>246</v>
      </c>
      <c r="R99" s="68">
        <v>40957</v>
      </c>
      <c r="S99" s="33" t="s">
        <v>248</v>
      </c>
      <c r="U99" s="59" t="e">
        <f t="shared" ca="1" si="7"/>
        <v>#NAME?</v>
      </c>
      <c r="W99" s="48">
        <v>124</v>
      </c>
    </row>
    <row r="100" spans="2:23">
      <c r="B100" s="34" t="s">
        <v>486</v>
      </c>
      <c r="C100" s="34" t="s">
        <v>701</v>
      </c>
      <c r="D100" s="33">
        <v>134463</v>
      </c>
      <c r="E100" s="34" t="s">
        <v>687</v>
      </c>
      <c r="F100" s="33" t="s">
        <v>526</v>
      </c>
      <c r="G100" s="34" t="s">
        <v>265</v>
      </c>
      <c r="H100" s="64">
        <v>31616</v>
      </c>
      <c r="J100" s="33" t="s">
        <v>266</v>
      </c>
      <c r="K100" s="34" t="s">
        <v>267</v>
      </c>
      <c r="L100" s="34" t="s">
        <v>268</v>
      </c>
      <c r="M100" s="34" t="s">
        <v>568</v>
      </c>
      <c r="N100" s="34">
        <v>230</v>
      </c>
      <c r="P100" s="33" t="s">
        <v>267</v>
      </c>
      <c r="Q100" s="33" t="s">
        <v>268</v>
      </c>
      <c r="R100" s="68">
        <v>40552</v>
      </c>
      <c r="S100" s="33" t="s">
        <v>269</v>
      </c>
      <c r="U100" s="59" t="e">
        <f t="shared" ca="1" si="7"/>
        <v>#NAME?</v>
      </c>
      <c r="W100" s="48">
        <v>127</v>
      </c>
    </row>
    <row r="102" spans="2:23">
      <c r="B102" s="34" t="s">
        <v>486</v>
      </c>
      <c r="C102" s="34" t="s">
        <v>702</v>
      </c>
      <c r="D102" s="33">
        <v>155014</v>
      </c>
      <c r="E102" s="34" t="s">
        <v>688</v>
      </c>
      <c r="F102" s="33" t="s">
        <v>169</v>
      </c>
      <c r="G102" s="34" t="s">
        <v>170</v>
      </c>
      <c r="H102" s="64">
        <v>32396</v>
      </c>
      <c r="I102" s="34" t="s">
        <v>385</v>
      </c>
      <c r="K102" s="34" t="s">
        <v>419</v>
      </c>
      <c r="L102" s="34" t="s">
        <v>171</v>
      </c>
      <c r="M102" s="34" t="s">
        <v>172</v>
      </c>
      <c r="N102" s="34">
        <v>208</v>
      </c>
      <c r="P102" s="33" t="s">
        <v>419</v>
      </c>
      <c r="Q102" s="33" t="s">
        <v>171</v>
      </c>
      <c r="R102" s="68">
        <v>40630</v>
      </c>
      <c r="S102" s="33" t="s">
        <v>420</v>
      </c>
      <c r="U102" s="59" t="e">
        <f ca="1">RANDBETWEEN(1,135)</f>
        <v>#NAME?</v>
      </c>
      <c r="W102" s="48">
        <v>7</v>
      </c>
    </row>
    <row r="103" spans="2:23">
      <c r="B103" s="34" t="s">
        <v>486</v>
      </c>
      <c r="C103" s="34" t="s">
        <v>702</v>
      </c>
      <c r="D103" s="33">
        <v>159693</v>
      </c>
      <c r="E103" s="34" t="s">
        <v>689</v>
      </c>
      <c r="F103" s="33" t="s">
        <v>547</v>
      </c>
      <c r="G103" s="34" t="s">
        <v>165</v>
      </c>
      <c r="H103" s="64">
        <v>33249</v>
      </c>
      <c r="J103" s="33" t="s">
        <v>166</v>
      </c>
      <c r="K103" s="34" t="s">
        <v>370</v>
      </c>
      <c r="L103" s="34" t="s">
        <v>371</v>
      </c>
      <c r="M103" s="34" t="s">
        <v>372</v>
      </c>
      <c r="N103" s="34">
        <v>217</v>
      </c>
      <c r="P103" s="33" t="s">
        <v>370</v>
      </c>
      <c r="Q103" s="33" t="s">
        <v>371</v>
      </c>
      <c r="R103" s="68">
        <v>40299</v>
      </c>
      <c r="S103" s="33" t="s">
        <v>373</v>
      </c>
      <c r="U103" s="59" t="e">
        <f ca="1">RANDBETWEEN(1,135)</f>
        <v>#NAME?</v>
      </c>
      <c r="W103" s="48">
        <v>111</v>
      </c>
    </row>
    <row r="104" spans="2:23">
      <c r="B104" s="34" t="s">
        <v>486</v>
      </c>
      <c r="C104" s="34" t="s">
        <v>702</v>
      </c>
      <c r="D104" s="33">
        <v>150907</v>
      </c>
      <c r="E104" s="34" t="s">
        <v>690</v>
      </c>
      <c r="F104" s="33" t="s">
        <v>547</v>
      </c>
      <c r="G104" s="34" t="s">
        <v>167</v>
      </c>
      <c r="H104" s="64">
        <v>31794</v>
      </c>
      <c r="J104" s="33" t="s">
        <v>310</v>
      </c>
      <c r="K104" s="34" t="s">
        <v>311</v>
      </c>
      <c r="L104" s="34" t="s">
        <v>312</v>
      </c>
      <c r="M104" s="34" t="s">
        <v>168</v>
      </c>
      <c r="N104" s="34">
        <v>210</v>
      </c>
      <c r="P104" s="33" t="s">
        <v>311</v>
      </c>
      <c r="Q104" s="33" t="s">
        <v>312</v>
      </c>
      <c r="R104" s="68">
        <v>40524</v>
      </c>
      <c r="S104" s="33" t="s">
        <v>656</v>
      </c>
      <c r="U104" s="59" t="e">
        <f ca="1">RANDBETWEEN(1,135)</f>
        <v>#NAME?</v>
      </c>
      <c r="W104" s="48">
        <v>131</v>
      </c>
    </row>
    <row r="105" spans="2:23">
      <c r="R105" s="68"/>
      <c r="W105" s="48"/>
    </row>
    <row r="106" spans="2:23">
      <c r="B106" s="34" t="s">
        <v>486</v>
      </c>
      <c r="C106" s="34" t="s">
        <v>703</v>
      </c>
      <c r="D106" s="33">
        <v>154859</v>
      </c>
      <c r="E106" s="34" t="s">
        <v>691</v>
      </c>
      <c r="F106" s="33" t="s">
        <v>307</v>
      </c>
      <c r="G106" s="34" t="s">
        <v>308</v>
      </c>
      <c r="H106" s="64">
        <v>31121</v>
      </c>
      <c r="I106" s="34" t="s">
        <v>326</v>
      </c>
      <c r="J106" s="33" t="s">
        <v>327</v>
      </c>
      <c r="K106" s="34" t="s">
        <v>328</v>
      </c>
      <c r="M106" s="34" t="s">
        <v>329</v>
      </c>
      <c r="N106" s="34">
        <v>300</v>
      </c>
      <c r="P106" s="33" t="s">
        <v>328</v>
      </c>
      <c r="R106" s="68">
        <v>40616</v>
      </c>
      <c r="S106" s="33" t="s">
        <v>656</v>
      </c>
      <c r="U106" s="59" t="e">
        <f t="shared" ref="U106:U115" ca="1" si="8">RANDBETWEEN(1,135)</f>
        <v>#NAME?</v>
      </c>
      <c r="W106" s="48">
        <v>36</v>
      </c>
    </row>
    <row r="107" spans="2:23">
      <c r="B107" s="34" t="s">
        <v>486</v>
      </c>
      <c r="C107" s="34" t="s">
        <v>703</v>
      </c>
      <c r="D107" s="33">
        <v>153871</v>
      </c>
      <c r="E107" s="34" t="s">
        <v>692</v>
      </c>
      <c r="F107" s="33" t="s">
        <v>277</v>
      </c>
      <c r="G107" s="34" t="s">
        <v>162</v>
      </c>
      <c r="H107" s="64">
        <v>32372</v>
      </c>
      <c r="I107" s="34" t="s">
        <v>385</v>
      </c>
      <c r="J107" s="33" t="s">
        <v>418</v>
      </c>
      <c r="K107" s="34" t="s">
        <v>419</v>
      </c>
      <c r="L107" s="34" t="s">
        <v>163</v>
      </c>
      <c r="M107" s="34" t="s">
        <v>457</v>
      </c>
      <c r="N107" s="34">
        <v>222</v>
      </c>
      <c r="P107" s="33" t="s">
        <v>419</v>
      </c>
      <c r="Q107" s="33" t="s">
        <v>163</v>
      </c>
      <c r="R107" s="68">
        <v>40593</v>
      </c>
      <c r="S107" s="33" t="s">
        <v>420</v>
      </c>
      <c r="U107" s="59" t="e">
        <f t="shared" ca="1" si="8"/>
        <v>#NAME?</v>
      </c>
      <c r="W107" s="48">
        <v>49</v>
      </c>
    </row>
    <row r="108" spans="2:23">
      <c r="B108" s="34" t="s">
        <v>486</v>
      </c>
      <c r="C108" s="34" t="s">
        <v>703</v>
      </c>
      <c r="D108" s="34"/>
      <c r="E108" s="34" t="s">
        <v>693</v>
      </c>
      <c r="F108" s="33" t="s">
        <v>302</v>
      </c>
      <c r="G108" s="34" t="s">
        <v>152</v>
      </c>
      <c r="H108" s="64">
        <v>32947</v>
      </c>
      <c r="J108" s="33" t="s">
        <v>394</v>
      </c>
      <c r="K108" s="34" t="s">
        <v>395</v>
      </c>
      <c r="L108" s="34" t="s">
        <v>396</v>
      </c>
      <c r="M108" s="34" t="s">
        <v>397</v>
      </c>
      <c r="N108" s="34">
        <v>258</v>
      </c>
      <c r="P108" s="33" t="s">
        <v>395</v>
      </c>
      <c r="Q108" s="33" t="s">
        <v>396</v>
      </c>
      <c r="R108" s="68">
        <v>40463</v>
      </c>
      <c r="S108" s="33" t="s">
        <v>656</v>
      </c>
      <c r="U108" s="59" t="e">
        <f t="shared" ca="1" si="8"/>
        <v>#NAME?</v>
      </c>
      <c r="W108" s="48">
        <v>50</v>
      </c>
    </row>
    <row r="109" spans="2:23">
      <c r="B109" s="34" t="s">
        <v>486</v>
      </c>
      <c r="C109" s="34" t="s">
        <v>703</v>
      </c>
      <c r="D109" s="33">
        <v>140636</v>
      </c>
      <c r="E109" s="34" t="s">
        <v>694</v>
      </c>
      <c r="F109" s="33" t="s">
        <v>564</v>
      </c>
      <c r="G109" s="34" t="s">
        <v>321</v>
      </c>
      <c r="H109" s="64">
        <v>32169</v>
      </c>
      <c r="J109" s="33" t="s">
        <v>251</v>
      </c>
      <c r="K109" s="34" t="s">
        <v>322</v>
      </c>
      <c r="L109" s="34" t="s">
        <v>553</v>
      </c>
      <c r="M109" s="34" t="s">
        <v>151</v>
      </c>
      <c r="N109" s="34">
        <v>280</v>
      </c>
      <c r="P109" s="33" t="s">
        <v>322</v>
      </c>
      <c r="Q109" s="33" t="s">
        <v>553</v>
      </c>
      <c r="R109" s="68">
        <v>40473</v>
      </c>
      <c r="S109" s="33" t="s">
        <v>656</v>
      </c>
      <c r="U109" s="59" t="e">
        <f t="shared" ca="1" si="8"/>
        <v>#NAME?</v>
      </c>
      <c r="W109" s="48">
        <v>66</v>
      </c>
    </row>
    <row r="110" spans="2:23">
      <c r="B110" s="34" t="s">
        <v>486</v>
      </c>
      <c r="C110" s="34" t="s">
        <v>703</v>
      </c>
      <c r="D110" s="33">
        <v>162247</v>
      </c>
      <c r="E110" s="34" t="s">
        <v>695</v>
      </c>
      <c r="F110" s="33" t="s">
        <v>443</v>
      </c>
      <c r="G110" s="34" t="s">
        <v>160</v>
      </c>
      <c r="H110" s="64">
        <v>31276</v>
      </c>
      <c r="J110" s="33" t="s">
        <v>438</v>
      </c>
      <c r="K110" s="34" t="s">
        <v>439</v>
      </c>
      <c r="M110" s="34" t="s">
        <v>161</v>
      </c>
      <c r="N110" s="34">
        <v>228</v>
      </c>
      <c r="P110" s="33" t="s">
        <v>439</v>
      </c>
      <c r="R110" s="68">
        <v>40302</v>
      </c>
      <c r="S110" s="33" t="s">
        <v>656</v>
      </c>
      <c r="U110" s="59" t="e">
        <f t="shared" ca="1" si="8"/>
        <v>#NAME?</v>
      </c>
      <c r="W110" s="48">
        <v>71</v>
      </c>
    </row>
    <row r="111" spans="2:23">
      <c r="B111" s="34" t="s">
        <v>486</v>
      </c>
      <c r="C111" s="34" t="s">
        <v>703</v>
      </c>
      <c r="D111" s="33">
        <v>157388</v>
      </c>
      <c r="E111" s="34" t="s">
        <v>696</v>
      </c>
      <c r="G111" s="34" t="s">
        <v>155</v>
      </c>
      <c r="H111" s="64">
        <v>30660</v>
      </c>
      <c r="J111" s="33" t="s">
        <v>380</v>
      </c>
      <c r="K111" s="34" t="s">
        <v>156</v>
      </c>
      <c r="M111" s="34" t="s">
        <v>383</v>
      </c>
      <c r="N111" s="34">
        <v>240</v>
      </c>
      <c r="P111" s="33" t="s">
        <v>156</v>
      </c>
      <c r="R111" s="68">
        <v>40413</v>
      </c>
      <c r="S111" s="33" t="s">
        <v>157</v>
      </c>
      <c r="U111" s="59" t="e">
        <f t="shared" ca="1" si="8"/>
        <v>#NAME?</v>
      </c>
      <c r="W111" s="48">
        <v>72</v>
      </c>
    </row>
    <row r="112" spans="2:23">
      <c r="B112" s="34" t="s">
        <v>486</v>
      </c>
      <c r="C112" s="34" t="s">
        <v>703</v>
      </c>
      <c r="D112" s="33">
        <v>162798</v>
      </c>
      <c r="E112" s="34" t="s">
        <v>697</v>
      </c>
      <c r="F112" s="33" t="s">
        <v>522</v>
      </c>
      <c r="G112" s="34" t="s">
        <v>158</v>
      </c>
      <c r="H112" s="64">
        <v>32346</v>
      </c>
      <c r="J112" s="33" t="s">
        <v>159</v>
      </c>
      <c r="M112" s="34" t="s">
        <v>463</v>
      </c>
      <c r="N112" s="34">
        <v>234</v>
      </c>
      <c r="R112" s="68">
        <v>40530</v>
      </c>
      <c r="S112" s="33" t="s">
        <v>656</v>
      </c>
      <c r="U112" s="59" t="e">
        <f t="shared" ca="1" si="8"/>
        <v>#NAME?</v>
      </c>
      <c r="W112" s="48">
        <v>73</v>
      </c>
    </row>
    <row r="113" spans="2:23">
      <c r="B113" s="34" t="s">
        <v>486</v>
      </c>
      <c r="C113" s="34" t="s">
        <v>703</v>
      </c>
      <c r="D113" s="33">
        <v>152475</v>
      </c>
      <c r="E113" s="34" t="s">
        <v>698</v>
      </c>
      <c r="F113" s="33" t="s">
        <v>376</v>
      </c>
      <c r="G113" s="34" t="s">
        <v>153</v>
      </c>
      <c r="H113" s="64">
        <v>32495</v>
      </c>
      <c r="J113" s="33" t="s">
        <v>154</v>
      </c>
      <c r="K113" s="34" t="s">
        <v>318</v>
      </c>
      <c r="M113" s="34" t="s">
        <v>320</v>
      </c>
      <c r="N113" s="34">
        <v>241</v>
      </c>
      <c r="P113" s="33" t="s">
        <v>318</v>
      </c>
      <c r="R113" s="68">
        <v>40402</v>
      </c>
      <c r="S113" s="33" t="s">
        <v>436</v>
      </c>
      <c r="U113" s="59" t="e">
        <f t="shared" ca="1" si="8"/>
        <v>#NAME?</v>
      </c>
      <c r="W113" s="48">
        <v>75</v>
      </c>
    </row>
    <row r="114" spans="2:23">
      <c r="B114" s="34" t="s">
        <v>486</v>
      </c>
      <c r="C114" s="34" t="s">
        <v>703</v>
      </c>
      <c r="D114" s="33">
        <v>159553</v>
      </c>
      <c r="E114" s="34" t="s">
        <v>699</v>
      </c>
      <c r="F114" s="33" t="s">
        <v>555</v>
      </c>
      <c r="G114" s="34" t="s">
        <v>164</v>
      </c>
      <c r="H114" s="64">
        <v>31679</v>
      </c>
      <c r="J114" s="33" t="s">
        <v>289</v>
      </c>
      <c r="K114" s="34" t="s">
        <v>290</v>
      </c>
      <c r="M114" s="34" t="s">
        <v>291</v>
      </c>
      <c r="N114" s="34">
        <v>222</v>
      </c>
      <c r="P114" s="33" t="s">
        <v>290</v>
      </c>
      <c r="R114" s="68">
        <v>40299</v>
      </c>
      <c r="S114" s="33" t="s">
        <v>656</v>
      </c>
      <c r="U114" s="59" t="e">
        <f t="shared" ca="1" si="8"/>
        <v>#NAME?</v>
      </c>
      <c r="W114" s="48">
        <v>114</v>
      </c>
    </row>
    <row r="115" spans="2:23">
      <c r="B115" s="34" t="s">
        <v>486</v>
      </c>
      <c r="C115" s="34" t="s">
        <v>703</v>
      </c>
      <c r="D115" s="33">
        <v>137952</v>
      </c>
      <c r="E115" s="34" t="s">
        <v>700</v>
      </c>
      <c r="F115" s="33" t="s">
        <v>547</v>
      </c>
      <c r="G115" s="34" t="s">
        <v>309</v>
      </c>
      <c r="H115" s="64">
        <v>30879</v>
      </c>
      <c r="J115" s="33" t="s">
        <v>310</v>
      </c>
      <c r="K115" s="34" t="s">
        <v>311</v>
      </c>
      <c r="L115" s="34" t="s">
        <v>312</v>
      </c>
      <c r="M115" s="34" t="s">
        <v>313</v>
      </c>
      <c r="N115" s="34">
        <v>300</v>
      </c>
      <c r="P115" s="33" t="s">
        <v>311</v>
      </c>
      <c r="Q115" s="33" t="s">
        <v>312</v>
      </c>
      <c r="R115" s="68">
        <v>40489</v>
      </c>
      <c r="S115" s="33" t="s">
        <v>314</v>
      </c>
      <c r="U115" s="59" t="e">
        <f t="shared" ca="1" si="8"/>
        <v>#NAME?</v>
      </c>
      <c r="W115" s="48">
        <v>119</v>
      </c>
    </row>
    <row r="117" spans="2:23">
      <c r="B117" s="34" t="s">
        <v>486</v>
      </c>
      <c r="C117" s="34">
        <v>94</v>
      </c>
      <c r="D117" s="33">
        <v>160304</v>
      </c>
      <c r="E117" s="34" t="s">
        <v>54</v>
      </c>
      <c r="F117" s="33" t="s">
        <v>522</v>
      </c>
      <c r="G117" s="34" t="s">
        <v>179</v>
      </c>
      <c r="H117" s="64">
        <v>33438</v>
      </c>
      <c r="I117" s="34" t="s">
        <v>517</v>
      </c>
      <c r="J117" s="33" t="s">
        <v>661</v>
      </c>
      <c r="K117" s="34" t="s">
        <v>371</v>
      </c>
      <c r="L117" s="34" t="s">
        <v>662</v>
      </c>
      <c r="M117" s="34" t="s">
        <v>372</v>
      </c>
      <c r="N117" s="34">
        <v>265</v>
      </c>
      <c r="P117" s="33" t="s">
        <v>371</v>
      </c>
      <c r="Q117" s="33" t="s">
        <v>662</v>
      </c>
      <c r="R117" s="68">
        <v>40341</v>
      </c>
      <c r="S117" s="33" t="s">
        <v>373</v>
      </c>
      <c r="U117" s="59" t="e">
        <f t="shared" ref="U117:U128" ca="1" si="9">RANDBETWEEN(1,135)</f>
        <v>#NAME?</v>
      </c>
      <c r="W117" s="48">
        <v>12</v>
      </c>
    </row>
    <row r="118" spans="2:23">
      <c r="B118" s="34" t="s">
        <v>486</v>
      </c>
      <c r="C118" s="34">
        <v>94</v>
      </c>
      <c r="D118" s="33">
        <v>124680</v>
      </c>
      <c r="E118" s="34" t="s">
        <v>55</v>
      </c>
      <c r="F118" s="33" t="s">
        <v>365</v>
      </c>
      <c r="G118" s="34" t="s">
        <v>182</v>
      </c>
      <c r="H118" s="64">
        <v>32626</v>
      </c>
      <c r="J118" s="33" t="s">
        <v>293</v>
      </c>
      <c r="K118" s="34" t="s">
        <v>646</v>
      </c>
      <c r="L118" s="34" t="s">
        <v>647</v>
      </c>
      <c r="M118" s="34" t="s">
        <v>183</v>
      </c>
      <c r="N118" s="34">
        <v>250</v>
      </c>
      <c r="P118" s="33" t="s">
        <v>646</v>
      </c>
      <c r="Q118" s="33" t="s">
        <v>647</v>
      </c>
      <c r="R118" s="68">
        <v>40473</v>
      </c>
      <c r="S118" s="33" t="s">
        <v>649</v>
      </c>
      <c r="U118" s="59" t="e">
        <f t="shared" ca="1" si="9"/>
        <v>#NAME?</v>
      </c>
      <c r="W118" s="48">
        <v>54</v>
      </c>
    </row>
    <row r="119" spans="2:23">
      <c r="B119" s="34" t="s">
        <v>486</v>
      </c>
      <c r="C119" s="34">
        <v>94</v>
      </c>
      <c r="D119" s="33">
        <v>154638</v>
      </c>
      <c r="E119" s="34" t="s">
        <v>56</v>
      </c>
      <c r="F119" s="33" t="s">
        <v>188</v>
      </c>
      <c r="G119" s="34" t="s">
        <v>189</v>
      </c>
      <c r="H119" s="64">
        <v>32134</v>
      </c>
      <c r="J119" s="33" t="s">
        <v>190</v>
      </c>
      <c r="K119" s="34" t="s">
        <v>550</v>
      </c>
      <c r="M119" s="34" t="s">
        <v>234</v>
      </c>
      <c r="N119" s="34">
        <v>225</v>
      </c>
      <c r="P119" s="33" t="s">
        <v>550</v>
      </c>
      <c r="R119" s="68">
        <v>40586</v>
      </c>
      <c r="S119" s="33" t="s">
        <v>521</v>
      </c>
      <c r="U119" s="59" t="e">
        <f t="shared" ca="1" si="9"/>
        <v>#NAME?</v>
      </c>
      <c r="W119" s="48">
        <v>61</v>
      </c>
    </row>
    <row r="120" spans="2:23">
      <c r="B120" s="34" t="s">
        <v>486</v>
      </c>
      <c r="C120" s="34">
        <v>94</v>
      </c>
      <c r="D120" s="33">
        <v>157740</v>
      </c>
      <c r="E120" s="34" t="s">
        <v>57</v>
      </c>
      <c r="F120" s="33" t="s">
        <v>242</v>
      </c>
      <c r="G120" s="34" t="s">
        <v>316</v>
      </c>
      <c r="H120" s="64">
        <v>32281</v>
      </c>
      <c r="J120" s="33" t="s">
        <v>317</v>
      </c>
      <c r="K120" s="34" t="s">
        <v>318</v>
      </c>
      <c r="L120" s="34" t="s">
        <v>319</v>
      </c>
      <c r="M120" s="34" t="s">
        <v>320</v>
      </c>
      <c r="N120" s="34">
        <v>285</v>
      </c>
      <c r="P120" s="33" t="s">
        <v>318</v>
      </c>
      <c r="Q120" s="33" t="s">
        <v>319</v>
      </c>
      <c r="R120" s="68">
        <v>40602</v>
      </c>
      <c r="S120" s="33" t="s">
        <v>436</v>
      </c>
      <c r="U120" s="59" t="e">
        <f t="shared" ca="1" si="9"/>
        <v>#NAME?</v>
      </c>
      <c r="W120" s="48">
        <v>68</v>
      </c>
    </row>
    <row r="121" spans="2:23">
      <c r="B121" s="34" t="s">
        <v>486</v>
      </c>
      <c r="C121" s="34">
        <v>94</v>
      </c>
      <c r="D121" s="33">
        <v>137316</v>
      </c>
      <c r="E121" s="34" t="s">
        <v>58</v>
      </c>
      <c r="F121" s="33" t="s">
        <v>443</v>
      </c>
      <c r="G121" s="34" t="s">
        <v>342</v>
      </c>
      <c r="H121" s="64">
        <v>33064</v>
      </c>
      <c r="J121" s="33" t="s">
        <v>481</v>
      </c>
      <c r="K121" s="34" t="s">
        <v>482</v>
      </c>
      <c r="M121" s="34" t="s">
        <v>483</v>
      </c>
      <c r="N121" s="34">
        <v>265</v>
      </c>
      <c r="P121" s="33" t="s">
        <v>482</v>
      </c>
      <c r="R121" s="68">
        <v>40324</v>
      </c>
      <c r="S121" s="33" t="s">
        <v>484</v>
      </c>
      <c r="U121" s="59" t="e">
        <f t="shared" ca="1" si="9"/>
        <v>#NAME?</v>
      </c>
      <c r="W121" s="48">
        <v>74</v>
      </c>
    </row>
    <row r="122" spans="2:23">
      <c r="B122" s="34" t="s">
        <v>486</v>
      </c>
      <c r="C122" s="34">
        <v>94</v>
      </c>
      <c r="D122" s="33">
        <v>135125</v>
      </c>
      <c r="E122" s="34" t="s">
        <v>59</v>
      </c>
      <c r="F122" s="33" t="s">
        <v>427</v>
      </c>
      <c r="G122" s="34" t="s">
        <v>180</v>
      </c>
      <c r="H122" s="64">
        <v>31369</v>
      </c>
      <c r="J122" s="33" t="s">
        <v>181</v>
      </c>
      <c r="K122" s="34" t="s">
        <v>311</v>
      </c>
      <c r="L122" s="34" t="s">
        <v>312</v>
      </c>
      <c r="M122" s="34" t="s">
        <v>313</v>
      </c>
      <c r="N122" s="34">
        <v>260</v>
      </c>
      <c r="P122" s="33" t="s">
        <v>311</v>
      </c>
      <c r="Q122" s="33" t="s">
        <v>312</v>
      </c>
      <c r="R122" s="68">
        <v>40601</v>
      </c>
      <c r="S122" s="33" t="s">
        <v>314</v>
      </c>
      <c r="U122" s="59" t="e">
        <f t="shared" ca="1" si="9"/>
        <v>#NAME?</v>
      </c>
      <c r="W122" s="48">
        <v>82</v>
      </c>
    </row>
    <row r="123" spans="2:23">
      <c r="B123" s="34" t="s">
        <v>486</v>
      </c>
      <c r="C123" s="34">
        <v>94</v>
      </c>
      <c r="D123" s="33">
        <v>161135</v>
      </c>
      <c r="E123" s="34" t="s">
        <v>60</v>
      </c>
      <c r="G123" s="34" t="s">
        <v>205</v>
      </c>
      <c r="H123" s="64">
        <v>32617</v>
      </c>
      <c r="J123" s="33" t="s">
        <v>566</v>
      </c>
      <c r="K123" s="34" t="s">
        <v>567</v>
      </c>
      <c r="M123" s="34" t="s">
        <v>568</v>
      </c>
      <c r="N123" s="34">
        <v>213</v>
      </c>
      <c r="P123" s="33" t="s">
        <v>567</v>
      </c>
      <c r="R123" s="68">
        <v>40613</v>
      </c>
      <c r="S123" s="33" t="s">
        <v>656</v>
      </c>
      <c r="U123" s="59" t="e">
        <f t="shared" ca="1" si="9"/>
        <v>#NAME?</v>
      </c>
      <c r="W123" s="48">
        <v>84</v>
      </c>
    </row>
    <row r="124" spans="2:23">
      <c r="B124" s="34" t="s">
        <v>486</v>
      </c>
      <c r="C124" s="34">
        <v>94</v>
      </c>
      <c r="D124" s="33">
        <v>143204</v>
      </c>
      <c r="E124" s="34" t="s">
        <v>61</v>
      </c>
      <c r="F124" s="33" t="s">
        <v>564</v>
      </c>
      <c r="G124" s="34" t="s">
        <v>184</v>
      </c>
      <c r="H124" s="64">
        <v>31703</v>
      </c>
      <c r="J124" s="33" t="s">
        <v>185</v>
      </c>
      <c r="K124" s="34" t="s">
        <v>419</v>
      </c>
      <c r="L124" s="34" t="s">
        <v>163</v>
      </c>
      <c r="M124" s="34" t="s">
        <v>186</v>
      </c>
      <c r="N124" s="34">
        <v>243</v>
      </c>
      <c r="P124" s="33" t="s">
        <v>419</v>
      </c>
      <c r="Q124" s="33" t="s">
        <v>163</v>
      </c>
      <c r="R124" s="68">
        <v>40488</v>
      </c>
      <c r="S124" s="33" t="s">
        <v>187</v>
      </c>
      <c r="U124" s="59" t="e">
        <f t="shared" ca="1" si="9"/>
        <v>#NAME?</v>
      </c>
      <c r="W124" s="48">
        <v>85</v>
      </c>
    </row>
    <row r="125" spans="2:23">
      <c r="B125" s="34" t="s">
        <v>486</v>
      </c>
      <c r="C125" s="34">
        <v>94</v>
      </c>
      <c r="D125" s="33">
        <v>154816</v>
      </c>
      <c r="E125" s="34" t="s">
        <v>62</v>
      </c>
      <c r="G125" s="34" t="s">
        <v>191</v>
      </c>
      <c r="H125" s="64">
        <v>31449</v>
      </c>
      <c r="J125" s="33" t="s">
        <v>192</v>
      </c>
      <c r="K125" s="34" t="s">
        <v>193</v>
      </c>
      <c r="L125" s="34" t="s">
        <v>497</v>
      </c>
      <c r="M125" s="34" t="s">
        <v>194</v>
      </c>
      <c r="N125" s="34">
        <v>215</v>
      </c>
      <c r="P125" s="33" t="s">
        <v>193</v>
      </c>
      <c r="Q125" s="33" t="s">
        <v>497</v>
      </c>
      <c r="R125" s="68">
        <v>40613</v>
      </c>
      <c r="S125" s="33" t="s">
        <v>656</v>
      </c>
      <c r="U125" s="59" t="e">
        <f t="shared" ca="1" si="9"/>
        <v>#NAME?</v>
      </c>
      <c r="W125" s="48">
        <v>86</v>
      </c>
    </row>
    <row r="126" spans="2:23">
      <c r="B126" s="34" t="s">
        <v>486</v>
      </c>
      <c r="C126" s="34">
        <v>94</v>
      </c>
      <c r="D126" s="33">
        <v>159387</v>
      </c>
      <c r="E126" s="34" t="s">
        <v>63</v>
      </c>
      <c r="F126" s="33" t="s">
        <v>522</v>
      </c>
      <c r="G126" s="34" t="s">
        <v>200</v>
      </c>
      <c r="H126" s="64">
        <v>31659</v>
      </c>
      <c r="J126" s="33" t="s">
        <v>201</v>
      </c>
      <c r="K126" s="34" t="s">
        <v>400</v>
      </c>
      <c r="L126" s="34" t="s">
        <v>202</v>
      </c>
      <c r="M126" s="34" t="s">
        <v>203</v>
      </c>
      <c r="N126" s="34">
        <v>213</v>
      </c>
      <c r="P126" s="33" t="s">
        <v>400</v>
      </c>
      <c r="Q126" s="33" t="s">
        <v>202</v>
      </c>
      <c r="R126" s="68">
        <v>40296</v>
      </c>
      <c r="S126" s="33" t="s">
        <v>656</v>
      </c>
      <c r="U126" s="59" t="e">
        <f t="shared" ca="1" si="9"/>
        <v>#NAME?</v>
      </c>
      <c r="W126" s="48">
        <v>88</v>
      </c>
    </row>
    <row r="127" spans="2:23">
      <c r="B127" s="34" t="s">
        <v>486</v>
      </c>
      <c r="C127" s="34">
        <v>94</v>
      </c>
      <c r="D127" s="33">
        <v>132238</v>
      </c>
      <c r="E127" s="34" t="s">
        <v>64</v>
      </c>
      <c r="F127" s="33" t="s">
        <v>427</v>
      </c>
      <c r="G127" s="34" t="s">
        <v>204</v>
      </c>
      <c r="H127" s="64">
        <v>32540</v>
      </c>
      <c r="J127" s="33" t="s">
        <v>394</v>
      </c>
      <c r="K127" s="34" t="s">
        <v>395</v>
      </c>
      <c r="L127" s="34" t="s">
        <v>396</v>
      </c>
      <c r="M127" s="34" t="s">
        <v>397</v>
      </c>
      <c r="N127" s="34">
        <v>213</v>
      </c>
      <c r="P127" s="33" t="s">
        <v>395</v>
      </c>
      <c r="Q127" s="33" t="s">
        <v>396</v>
      </c>
      <c r="R127" s="68">
        <v>40609</v>
      </c>
      <c r="S127" s="33" t="s">
        <v>656</v>
      </c>
      <c r="U127" s="59" t="e">
        <f t="shared" ca="1" si="9"/>
        <v>#NAME?</v>
      </c>
      <c r="W127" s="48">
        <v>91</v>
      </c>
    </row>
    <row r="128" spans="2:23">
      <c r="B128" s="34" t="s">
        <v>486</v>
      </c>
      <c r="C128" s="34">
        <v>94</v>
      </c>
      <c r="D128" s="33">
        <v>138876</v>
      </c>
      <c r="E128" s="34" t="s">
        <v>65</v>
      </c>
      <c r="G128" s="34" t="s">
        <v>195</v>
      </c>
      <c r="H128" s="64">
        <v>32602</v>
      </c>
      <c r="J128" s="33" t="s">
        <v>196</v>
      </c>
      <c r="K128" s="34" t="s">
        <v>197</v>
      </c>
      <c r="L128" s="34" t="s">
        <v>198</v>
      </c>
      <c r="M128" s="34" t="s">
        <v>199</v>
      </c>
      <c r="N128" s="34">
        <v>215</v>
      </c>
      <c r="P128" s="33" t="s">
        <v>197</v>
      </c>
      <c r="Q128" s="33" t="s">
        <v>198</v>
      </c>
      <c r="R128" s="68">
        <v>40581</v>
      </c>
      <c r="S128" s="33" t="s">
        <v>543</v>
      </c>
      <c r="U128" s="59" t="e">
        <f t="shared" ca="1" si="9"/>
        <v>#NAME?</v>
      </c>
      <c r="W128" s="48">
        <v>115</v>
      </c>
    </row>
    <row r="130" spans="2:23">
      <c r="B130" s="34" t="s">
        <v>486</v>
      </c>
      <c r="C130" s="34">
        <v>105</v>
      </c>
      <c r="D130" s="33">
        <v>159070</v>
      </c>
      <c r="E130" s="34" t="s">
        <v>11</v>
      </c>
      <c r="F130" s="33" t="s">
        <v>443</v>
      </c>
      <c r="G130" s="34" t="s">
        <v>210</v>
      </c>
      <c r="H130" s="64">
        <v>32087</v>
      </c>
      <c r="I130" s="34" t="s">
        <v>331</v>
      </c>
      <c r="J130" s="33" t="s">
        <v>652</v>
      </c>
      <c r="K130" s="34" t="s">
        <v>211</v>
      </c>
      <c r="L130" s="34" t="s">
        <v>653</v>
      </c>
      <c r="M130" s="34" t="s">
        <v>212</v>
      </c>
      <c r="N130" s="34">
        <v>314</v>
      </c>
      <c r="P130" s="33" t="s">
        <v>211</v>
      </c>
      <c r="Q130" s="33" t="s">
        <v>653</v>
      </c>
      <c r="R130" s="68">
        <v>40387</v>
      </c>
      <c r="S130" s="33" t="s">
        <v>238</v>
      </c>
      <c r="U130" s="59" t="e">
        <f t="shared" ref="U130:U141" ca="1" si="10">RANDBETWEEN(1,135)</f>
        <v>#NAME?</v>
      </c>
      <c r="W130" s="48">
        <v>81</v>
      </c>
    </row>
    <row r="131" spans="2:23">
      <c r="B131" s="34" t="s">
        <v>486</v>
      </c>
      <c r="C131" s="34">
        <v>105</v>
      </c>
      <c r="D131" s="33">
        <v>152251</v>
      </c>
      <c r="E131" s="34" t="s">
        <v>9</v>
      </c>
      <c r="F131" s="33" t="s">
        <v>256</v>
      </c>
      <c r="G131" s="34" t="s">
        <v>206</v>
      </c>
      <c r="H131" s="64">
        <v>32878</v>
      </c>
      <c r="J131" s="33" t="s">
        <v>510</v>
      </c>
      <c r="K131" s="34" t="s">
        <v>571</v>
      </c>
      <c r="L131" s="34" t="s">
        <v>532</v>
      </c>
      <c r="M131" s="34" t="s">
        <v>207</v>
      </c>
      <c r="N131" s="34">
        <v>325</v>
      </c>
      <c r="P131" s="33" t="s">
        <v>571</v>
      </c>
      <c r="Q131" s="33" t="s">
        <v>532</v>
      </c>
      <c r="R131" s="68">
        <v>40543</v>
      </c>
      <c r="S131" s="33" t="s">
        <v>411</v>
      </c>
      <c r="U131" s="59" t="e">
        <f t="shared" ca="1" si="10"/>
        <v>#NAME?</v>
      </c>
      <c r="W131" s="48">
        <v>93</v>
      </c>
    </row>
    <row r="132" spans="2:23">
      <c r="B132" s="34" t="s">
        <v>486</v>
      </c>
      <c r="C132" s="34">
        <v>105</v>
      </c>
      <c r="D132" s="33">
        <v>158268</v>
      </c>
      <c r="E132" s="34" t="s">
        <v>10</v>
      </c>
      <c r="F132" s="33" t="s">
        <v>443</v>
      </c>
      <c r="G132" s="34" t="s">
        <v>208</v>
      </c>
      <c r="H132" s="64">
        <v>33304</v>
      </c>
      <c r="I132" s="34" t="s">
        <v>660</v>
      </c>
      <c r="J132" s="33" t="s">
        <v>661</v>
      </c>
      <c r="K132" s="34" t="s">
        <v>209</v>
      </c>
      <c r="L132" s="34" t="s">
        <v>371</v>
      </c>
      <c r="M132" s="34" t="s">
        <v>325</v>
      </c>
      <c r="N132" s="34">
        <v>315</v>
      </c>
      <c r="P132" s="33" t="s">
        <v>209</v>
      </c>
      <c r="Q132" s="33" t="s">
        <v>371</v>
      </c>
      <c r="R132" s="68">
        <v>40569</v>
      </c>
      <c r="S132" s="33" t="s">
        <v>373</v>
      </c>
      <c r="U132" s="59" t="e">
        <f t="shared" ca="1" si="10"/>
        <v>#NAME?</v>
      </c>
      <c r="W132" s="48">
        <v>94</v>
      </c>
    </row>
    <row r="133" spans="2:23">
      <c r="B133" s="34" t="s">
        <v>486</v>
      </c>
      <c r="C133" s="34">
        <v>105</v>
      </c>
      <c r="D133" s="33">
        <v>140459</v>
      </c>
      <c r="E133" s="34" t="s">
        <v>20</v>
      </c>
      <c r="G133" s="34" t="s">
        <v>96</v>
      </c>
      <c r="H133" s="64">
        <v>30575</v>
      </c>
      <c r="J133" s="33" t="s">
        <v>223</v>
      </c>
      <c r="K133" s="34" t="s">
        <v>97</v>
      </c>
      <c r="L133" s="34" t="s">
        <v>98</v>
      </c>
      <c r="M133" s="34" t="s">
        <v>99</v>
      </c>
      <c r="N133" s="34">
        <v>240</v>
      </c>
      <c r="P133" s="33" t="s">
        <v>97</v>
      </c>
      <c r="Q133" s="33" t="s">
        <v>98</v>
      </c>
      <c r="R133" s="68">
        <v>40314</v>
      </c>
      <c r="S133" s="33" t="s">
        <v>656</v>
      </c>
      <c r="U133" s="59" t="e">
        <f t="shared" ca="1" si="10"/>
        <v>#NAME?</v>
      </c>
      <c r="W133" s="48">
        <v>95</v>
      </c>
    </row>
    <row r="134" spans="2:23">
      <c r="B134" s="34" t="s">
        <v>486</v>
      </c>
      <c r="C134" s="34">
        <v>105</v>
      </c>
      <c r="D134" s="33">
        <v>139324</v>
      </c>
      <c r="E134" s="34" t="s">
        <v>12</v>
      </c>
      <c r="F134" s="33" t="s">
        <v>427</v>
      </c>
      <c r="G134" s="34" t="s">
        <v>666</v>
      </c>
      <c r="H134" s="64">
        <v>32625</v>
      </c>
      <c r="J134" s="33" t="s">
        <v>213</v>
      </c>
      <c r="K134" s="34" t="s">
        <v>214</v>
      </c>
      <c r="L134" s="34" t="s">
        <v>571</v>
      </c>
      <c r="M134" s="34" t="s">
        <v>410</v>
      </c>
      <c r="N134" s="34">
        <v>291</v>
      </c>
      <c r="P134" s="33" t="s">
        <v>214</v>
      </c>
      <c r="Q134" s="33" t="s">
        <v>571</v>
      </c>
      <c r="R134" s="68">
        <v>40400</v>
      </c>
      <c r="S134" s="33" t="s">
        <v>411</v>
      </c>
      <c r="U134" s="59" t="e">
        <f t="shared" ca="1" si="10"/>
        <v>#NAME?</v>
      </c>
      <c r="W134" s="48">
        <v>96</v>
      </c>
    </row>
    <row r="135" spans="2:23">
      <c r="B135" s="34" t="s">
        <v>486</v>
      </c>
      <c r="C135" s="34">
        <v>105</v>
      </c>
      <c r="D135" s="33">
        <v>157538</v>
      </c>
      <c r="E135" s="34" t="s">
        <v>13</v>
      </c>
      <c r="G135" s="34" t="s">
        <v>215</v>
      </c>
      <c r="H135" s="64">
        <v>31255</v>
      </c>
      <c r="I135" s="34" t="s">
        <v>326</v>
      </c>
      <c r="J135" s="33" t="s">
        <v>327</v>
      </c>
      <c r="K135" s="34" t="s">
        <v>328</v>
      </c>
      <c r="M135" s="34" t="s">
        <v>334</v>
      </c>
      <c r="N135" s="34">
        <v>290</v>
      </c>
      <c r="P135" s="33" t="s">
        <v>328</v>
      </c>
      <c r="R135" s="68">
        <v>40618</v>
      </c>
      <c r="S135" s="33" t="s">
        <v>656</v>
      </c>
      <c r="U135" s="59" t="e">
        <f t="shared" ca="1" si="10"/>
        <v>#NAME?</v>
      </c>
      <c r="W135" s="48">
        <v>97</v>
      </c>
    </row>
    <row r="136" spans="2:23">
      <c r="B136" s="34" t="s">
        <v>486</v>
      </c>
      <c r="C136" s="34">
        <v>105</v>
      </c>
      <c r="D136" s="33">
        <v>155467</v>
      </c>
      <c r="E136" s="34" t="s">
        <v>14</v>
      </c>
      <c r="G136" s="34" t="s">
        <v>216</v>
      </c>
      <c r="H136" s="64">
        <v>32515</v>
      </c>
      <c r="J136" s="33" t="s">
        <v>661</v>
      </c>
      <c r="K136" s="34" t="s">
        <v>646</v>
      </c>
      <c r="L136" s="34" t="s">
        <v>662</v>
      </c>
      <c r="M136" s="34" t="s">
        <v>648</v>
      </c>
      <c r="N136" s="34">
        <v>287</v>
      </c>
      <c r="P136" s="33" t="s">
        <v>646</v>
      </c>
      <c r="Q136" s="33" t="s">
        <v>662</v>
      </c>
      <c r="R136" s="68">
        <v>40647</v>
      </c>
      <c r="S136" s="33" t="s">
        <v>649</v>
      </c>
      <c r="U136" s="59" t="e">
        <f t="shared" ca="1" si="10"/>
        <v>#NAME?</v>
      </c>
      <c r="W136" s="48">
        <v>99</v>
      </c>
    </row>
    <row r="137" spans="2:23">
      <c r="B137" s="34" t="s">
        <v>486</v>
      </c>
      <c r="C137" s="34">
        <v>105</v>
      </c>
      <c r="D137" s="33">
        <v>157523</v>
      </c>
      <c r="E137" s="34" t="s">
        <v>15</v>
      </c>
      <c r="F137" s="33" t="s">
        <v>535</v>
      </c>
      <c r="G137" s="34" t="s">
        <v>217</v>
      </c>
      <c r="H137" s="64">
        <v>30810</v>
      </c>
      <c r="K137" s="34" t="s">
        <v>218</v>
      </c>
      <c r="L137" s="34" t="s">
        <v>219</v>
      </c>
      <c r="M137" s="34" t="s">
        <v>241</v>
      </c>
      <c r="N137" s="34">
        <v>279</v>
      </c>
      <c r="P137" s="33" t="s">
        <v>218</v>
      </c>
      <c r="Q137" s="33" t="s">
        <v>219</v>
      </c>
      <c r="R137" s="68">
        <v>40563</v>
      </c>
      <c r="S137" s="33" t="s">
        <v>464</v>
      </c>
      <c r="U137" s="59" t="e">
        <f t="shared" ca="1" si="10"/>
        <v>#NAME?</v>
      </c>
      <c r="W137" s="48">
        <v>100</v>
      </c>
    </row>
    <row r="138" spans="2:23">
      <c r="B138" s="34" t="s">
        <v>486</v>
      </c>
      <c r="C138" s="34">
        <v>105</v>
      </c>
      <c r="D138" s="33">
        <v>130282</v>
      </c>
      <c r="E138" s="34" t="s">
        <v>16</v>
      </c>
      <c r="F138" s="33" t="s">
        <v>564</v>
      </c>
      <c r="G138" s="34" t="s">
        <v>220</v>
      </c>
      <c r="H138" s="64">
        <v>30795</v>
      </c>
      <c r="J138" s="33" t="s">
        <v>266</v>
      </c>
      <c r="K138" s="34" t="s">
        <v>567</v>
      </c>
      <c r="L138" s="34" t="s">
        <v>318</v>
      </c>
      <c r="M138" s="34" t="s">
        <v>221</v>
      </c>
      <c r="N138" s="34">
        <v>278</v>
      </c>
      <c r="P138" s="33" t="s">
        <v>567</v>
      </c>
      <c r="Q138" s="33" t="s">
        <v>318</v>
      </c>
      <c r="R138" s="68">
        <v>41550</v>
      </c>
      <c r="S138" s="33" t="s">
        <v>656</v>
      </c>
      <c r="U138" s="59" t="e">
        <f t="shared" ca="1" si="10"/>
        <v>#NAME?</v>
      </c>
      <c r="W138" s="48">
        <v>102</v>
      </c>
    </row>
    <row r="139" spans="2:23">
      <c r="B139" s="34" t="s">
        <v>486</v>
      </c>
      <c r="C139" s="34">
        <v>105</v>
      </c>
      <c r="D139" s="33">
        <v>162201</v>
      </c>
      <c r="E139" s="34" t="s">
        <v>22</v>
      </c>
      <c r="F139" s="33" t="s">
        <v>105</v>
      </c>
      <c r="G139" s="34" t="s">
        <v>106</v>
      </c>
      <c r="H139" s="64">
        <v>33445</v>
      </c>
      <c r="J139" s="33" t="s">
        <v>488</v>
      </c>
      <c r="K139" s="34" t="s">
        <v>490</v>
      </c>
      <c r="L139" s="34" t="s">
        <v>489</v>
      </c>
      <c r="M139" s="34" t="s">
        <v>107</v>
      </c>
      <c r="N139" s="34">
        <v>226</v>
      </c>
      <c r="P139" s="33" t="s">
        <v>490</v>
      </c>
      <c r="Q139" s="33" t="s">
        <v>489</v>
      </c>
      <c r="R139" s="68">
        <v>40576</v>
      </c>
      <c r="S139" s="33" t="s">
        <v>656</v>
      </c>
      <c r="U139" s="59" t="e">
        <f t="shared" ca="1" si="10"/>
        <v>#NAME?</v>
      </c>
      <c r="W139" s="48">
        <v>107</v>
      </c>
    </row>
    <row r="140" spans="2:23">
      <c r="B140" s="34" t="s">
        <v>486</v>
      </c>
      <c r="C140" s="34">
        <v>105</v>
      </c>
      <c r="D140" s="33">
        <v>137541</v>
      </c>
      <c r="E140" s="34" t="s">
        <v>19</v>
      </c>
      <c r="F140" s="33" t="s">
        <v>231</v>
      </c>
      <c r="G140" s="34" t="s">
        <v>232</v>
      </c>
      <c r="H140" s="64">
        <v>32495</v>
      </c>
      <c r="I140" s="34" t="s">
        <v>385</v>
      </c>
      <c r="J140" s="33" t="s">
        <v>418</v>
      </c>
      <c r="K140" s="34" t="s">
        <v>419</v>
      </c>
      <c r="L140" s="34" t="s">
        <v>163</v>
      </c>
      <c r="M140" s="34" t="s">
        <v>457</v>
      </c>
      <c r="N140" s="34">
        <v>244</v>
      </c>
      <c r="P140" s="33" t="s">
        <v>95</v>
      </c>
      <c r="Q140" s="33" t="s">
        <v>163</v>
      </c>
      <c r="R140" s="68">
        <v>40593</v>
      </c>
      <c r="S140" s="33" t="s">
        <v>420</v>
      </c>
      <c r="U140" s="59" t="e">
        <f t="shared" ca="1" si="10"/>
        <v>#NAME?</v>
      </c>
      <c r="W140" s="48">
        <v>133</v>
      </c>
    </row>
    <row r="141" spans="2:23">
      <c r="B141" s="34" t="s">
        <v>486</v>
      </c>
      <c r="C141" s="34">
        <v>105</v>
      </c>
      <c r="D141" s="33">
        <v>159227</v>
      </c>
      <c r="E141" s="34" t="s">
        <v>17</v>
      </c>
      <c r="F141" s="33" t="s">
        <v>437</v>
      </c>
      <c r="G141" s="34" t="s">
        <v>222</v>
      </c>
      <c r="H141" s="64">
        <v>32677</v>
      </c>
      <c r="J141" s="33" t="s">
        <v>223</v>
      </c>
      <c r="K141" s="34" t="s">
        <v>224</v>
      </c>
      <c r="L141" s="34" t="s">
        <v>225</v>
      </c>
      <c r="M141" s="34" t="s">
        <v>226</v>
      </c>
      <c r="N141" s="34">
        <v>261</v>
      </c>
      <c r="P141" s="33" t="s">
        <v>224</v>
      </c>
      <c r="Q141" s="33" t="s">
        <v>225</v>
      </c>
      <c r="R141" s="68">
        <v>40284</v>
      </c>
      <c r="S141" s="33" t="s">
        <v>656</v>
      </c>
      <c r="U141" s="59" t="e">
        <f t="shared" ca="1" si="10"/>
        <v>#NAME?</v>
      </c>
      <c r="W141" s="48">
        <v>134</v>
      </c>
    </row>
    <row r="143" spans="2:23">
      <c r="B143" s="34" t="s">
        <v>486</v>
      </c>
      <c r="C143" s="34" t="s">
        <v>108</v>
      </c>
      <c r="D143" s="33">
        <v>153756</v>
      </c>
      <c r="E143" s="34" t="s">
        <v>23</v>
      </c>
      <c r="F143" s="33" t="s">
        <v>315</v>
      </c>
      <c r="G143" s="34" t="s">
        <v>122</v>
      </c>
      <c r="H143" s="64">
        <v>33381</v>
      </c>
      <c r="J143" s="33" t="s">
        <v>123</v>
      </c>
      <c r="K143" s="34" t="s">
        <v>333</v>
      </c>
      <c r="M143" s="34" t="s">
        <v>124</v>
      </c>
      <c r="N143" s="34">
        <v>228</v>
      </c>
      <c r="P143" s="33" t="s">
        <v>333</v>
      </c>
      <c r="R143" s="68">
        <v>40445</v>
      </c>
      <c r="S143" s="33" t="s">
        <v>464</v>
      </c>
      <c r="U143" s="59" t="e">
        <f t="shared" ref="U143:U153" ca="1" si="11">RANDBETWEEN(1,135)</f>
        <v>#NAME?</v>
      </c>
      <c r="W143" s="48">
        <v>79</v>
      </c>
    </row>
    <row r="144" spans="2:23">
      <c r="B144" s="34" t="s">
        <v>486</v>
      </c>
      <c r="C144" s="34" t="s">
        <v>108</v>
      </c>
      <c r="D144" s="33">
        <v>152866</v>
      </c>
      <c r="E144" s="34" t="s">
        <v>24</v>
      </c>
      <c r="G144" s="34" t="s">
        <v>112</v>
      </c>
      <c r="H144" s="64">
        <v>32408</v>
      </c>
      <c r="J144" s="33" t="s">
        <v>113</v>
      </c>
      <c r="K144" s="34" t="s">
        <v>114</v>
      </c>
      <c r="L144" s="34" t="s">
        <v>115</v>
      </c>
      <c r="M144" s="34" t="s">
        <v>247</v>
      </c>
      <c r="N144" s="34">
        <v>314</v>
      </c>
      <c r="P144" s="33" t="s">
        <v>114</v>
      </c>
      <c r="Q144" s="33" t="s">
        <v>115</v>
      </c>
      <c r="R144" s="68">
        <v>40683</v>
      </c>
      <c r="S144" s="33" t="s">
        <v>248</v>
      </c>
      <c r="U144" s="59" t="e">
        <f t="shared" ca="1" si="11"/>
        <v>#NAME?</v>
      </c>
      <c r="W144" s="48">
        <v>108</v>
      </c>
    </row>
    <row r="145" spans="2:23">
      <c r="B145" s="34" t="s">
        <v>486</v>
      </c>
      <c r="C145" s="34" t="s">
        <v>108</v>
      </c>
      <c r="D145" s="33">
        <v>160240</v>
      </c>
      <c r="E145" s="34" t="s">
        <v>21</v>
      </c>
      <c r="F145" s="33" t="s">
        <v>100</v>
      </c>
      <c r="G145" s="34" t="s">
        <v>101</v>
      </c>
      <c r="H145" s="64">
        <v>32672</v>
      </c>
      <c r="J145" s="33" t="s">
        <v>102</v>
      </c>
      <c r="K145" s="34" t="s">
        <v>103</v>
      </c>
      <c r="M145" s="34" t="s">
        <v>104</v>
      </c>
      <c r="N145" s="34">
        <v>228</v>
      </c>
      <c r="P145" s="33" t="s">
        <v>103</v>
      </c>
      <c r="R145" s="68">
        <v>40368</v>
      </c>
      <c r="S145" s="33" t="s">
        <v>464</v>
      </c>
      <c r="U145" s="59" t="e">
        <f t="shared" ca="1" si="11"/>
        <v>#NAME?</v>
      </c>
      <c r="W145" s="48">
        <v>110</v>
      </c>
    </row>
    <row r="146" spans="2:23">
      <c r="B146" s="34" t="s">
        <v>486</v>
      </c>
      <c r="C146" s="34" t="s">
        <v>108</v>
      </c>
      <c r="D146" s="33">
        <v>143844</v>
      </c>
      <c r="E146" s="34" t="s">
        <v>18</v>
      </c>
      <c r="F146" s="33" t="s">
        <v>547</v>
      </c>
      <c r="G146" s="34" t="s">
        <v>227</v>
      </c>
      <c r="H146" s="64">
        <v>31331</v>
      </c>
      <c r="J146" s="33" t="s">
        <v>228</v>
      </c>
      <c r="K146" s="34" t="s">
        <v>520</v>
      </c>
      <c r="L146" s="34" t="s">
        <v>229</v>
      </c>
      <c r="M146" s="34" t="s">
        <v>230</v>
      </c>
      <c r="N146" s="34">
        <v>246</v>
      </c>
      <c r="P146" s="33" t="s">
        <v>520</v>
      </c>
      <c r="Q146" s="33" t="s">
        <v>229</v>
      </c>
      <c r="R146" s="68">
        <v>40448</v>
      </c>
      <c r="S146" s="33" t="s">
        <v>521</v>
      </c>
      <c r="U146" s="59" t="e">
        <f t="shared" ca="1" si="11"/>
        <v>#NAME?</v>
      </c>
      <c r="W146" s="48">
        <v>106</v>
      </c>
    </row>
    <row r="147" spans="2:23">
      <c r="B147" s="34" t="s">
        <v>486</v>
      </c>
      <c r="C147" s="34" t="s">
        <v>108</v>
      </c>
      <c r="D147" s="33">
        <v>139312</v>
      </c>
      <c r="E147" s="34" t="s">
        <v>25</v>
      </c>
      <c r="F147" s="33" t="s">
        <v>526</v>
      </c>
      <c r="G147" s="34" t="s">
        <v>119</v>
      </c>
      <c r="H147" s="64">
        <v>32492</v>
      </c>
      <c r="J147" s="33" t="s">
        <v>120</v>
      </c>
      <c r="K147" s="34" t="s">
        <v>639</v>
      </c>
      <c r="L147" s="34" t="s">
        <v>640</v>
      </c>
      <c r="M147" s="34" t="s">
        <v>121</v>
      </c>
      <c r="N147" s="34">
        <v>245</v>
      </c>
      <c r="P147" s="33" t="s">
        <v>639</v>
      </c>
      <c r="Q147" s="33" t="s">
        <v>640</v>
      </c>
      <c r="R147" s="68">
        <v>40607</v>
      </c>
      <c r="S147" s="33" t="s">
        <v>642</v>
      </c>
      <c r="U147" s="59" t="e">
        <f t="shared" ca="1" si="11"/>
        <v>#NAME?</v>
      </c>
      <c r="W147" s="48">
        <v>115</v>
      </c>
    </row>
    <row r="148" spans="2:23">
      <c r="B148" s="34" t="s">
        <v>486</v>
      </c>
      <c r="C148" s="34" t="s">
        <v>108</v>
      </c>
      <c r="D148" s="33">
        <v>132235</v>
      </c>
      <c r="E148" s="34" t="s">
        <v>26</v>
      </c>
      <c r="F148" s="33" t="s">
        <v>522</v>
      </c>
      <c r="G148" s="34" t="s">
        <v>109</v>
      </c>
      <c r="H148" s="64">
        <v>31872</v>
      </c>
      <c r="I148" s="34" t="s">
        <v>517</v>
      </c>
      <c r="J148" s="33" t="s">
        <v>661</v>
      </c>
      <c r="K148" s="34" t="s">
        <v>198</v>
      </c>
      <c r="L148" s="34" t="s">
        <v>662</v>
      </c>
      <c r="M148" s="34" t="s">
        <v>110</v>
      </c>
      <c r="N148" s="34">
        <v>351</v>
      </c>
      <c r="P148" s="33" t="s">
        <v>198</v>
      </c>
      <c r="Q148" s="33" t="s">
        <v>662</v>
      </c>
      <c r="R148" s="68">
        <v>40453</v>
      </c>
      <c r="S148" s="33" t="s">
        <v>656</v>
      </c>
      <c r="U148" s="59" t="e">
        <f t="shared" ca="1" si="11"/>
        <v>#NAME?</v>
      </c>
      <c r="W148" s="48">
        <v>117</v>
      </c>
    </row>
    <row r="149" spans="2:23">
      <c r="B149" s="34" t="s">
        <v>486</v>
      </c>
      <c r="C149" s="34" t="s">
        <v>108</v>
      </c>
      <c r="D149" s="33">
        <v>152883</v>
      </c>
      <c r="E149" s="34" t="s">
        <v>27</v>
      </c>
      <c r="F149" s="33" t="s">
        <v>128</v>
      </c>
      <c r="G149" s="34" t="s">
        <v>129</v>
      </c>
      <c r="H149" s="64">
        <v>31023</v>
      </c>
      <c r="J149" s="33" t="s">
        <v>304</v>
      </c>
      <c r="K149" s="34" t="s">
        <v>471</v>
      </c>
      <c r="M149" s="34" t="s">
        <v>473</v>
      </c>
      <c r="N149" s="34">
        <v>221</v>
      </c>
      <c r="P149" s="33" t="s">
        <v>471</v>
      </c>
      <c r="R149" s="68">
        <v>40476</v>
      </c>
      <c r="S149" s="33" t="s">
        <v>656</v>
      </c>
      <c r="U149" s="59" t="e">
        <f t="shared" ca="1" si="11"/>
        <v>#NAME?</v>
      </c>
      <c r="W149" s="48">
        <v>120</v>
      </c>
    </row>
    <row r="150" spans="2:23">
      <c r="B150" s="34" t="s">
        <v>486</v>
      </c>
      <c r="C150" s="34" t="s">
        <v>108</v>
      </c>
      <c r="D150" s="33">
        <v>136314</v>
      </c>
      <c r="E150" s="34" t="s">
        <v>28</v>
      </c>
      <c r="F150" s="33" t="s">
        <v>522</v>
      </c>
      <c r="G150" s="34" t="s">
        <v>130</v>
      </c>
      <c r="H150" s="64">
        <v>30162</v>
      </c>
      <c r="J150" s="33" t="s">
        <v>531</v>
      </c>
      <c r="K150" s="34" t="s">
        <v>553</v>
      </c>
      <c r="M150" s="34" t="s">
        <v>131</v>
      </c>
      <c r="N150" s="34">
        <v>218</v>
      </c>
      <c r="P150" s="33" t="s">
        <v>553</v>
      </c>
      <c r="R150" s="68">
        <v>40330</v>
      </c>
      <c r="S150" s="33" t="s">
        <v>513</v>
      </c>
      <c r="U150" s="59" t="e">
        <f t="shared" ca="1" si="11"/>
        <v>#NAME?</v>
      </c>
      <c r="W150" s="48">
        <v>121</v>
      </c>
    </row>
    <row r="151" spans="2:23">
      <c r="B151" s="34" t="s">
        <v>486</v>
      </c>
      <c r="C151" s="34" t="s">
        <v>108</v>
      </c>
      <c r="D151" s="33">
        <v>153002</v>
      </c>
      <c r="E151" s="34" t="s">
        <v>29</v>
      </c>
      <c r="F151" s="33" t="s">
        <v>125</v>
      </c>
      <c r="G151" s="34" t="s">
        <v>126</v>
      </c>
      <c r="H151" s="64">
        <v>32128</v>
      </c>
      <c r="J151" s="33" t="s">
        <v>127</v>
      </c>
      <c r="K151" s="34" t="s">
        <v>281</v>
      </c>
      <c r="M151" s="34" t="s">
        <v>282</v>
      </c>
      <c r="N151" s="34">
        <v>227</v>
      </c>
      <c r="P151" s="33" t="s">
        <v>281</v>
      </c>
      <c r="R151" s="68">
        <v>40345</v>
      </c>
      <c r="S151" s="33" t="s">
        <v>283</v>
      </c>
      <c r="U151" s="59" t="e">
        <f t="shared" ca="1" si="11"/>
        <v>#NAME?</v>
      </c>
      <c r="W151" s="48">
        <v>122</v>
      </c>
    </row>
    <row r="152" spans="2:23">
      <c r="B152" s="34" t="s">
        <v>486</v>
      </c>
      <c r="C152" s="34" t="s">
        <v>108</v>
      </c>
      <c r="D152" s="33">
        <v>162800</v>
      </c>
      <c r="E152" s="34" t="s">
        <v>30</v>
      </c>
      <c r="F152" s="33" t="s">
        <v>116</v>
      </c>
      <c r="G152" s="34" t="s">
        <v>117</v>
      </c>
      <c r="H152" s="64">
        <v>32370</v>
      </c>
      <c r="J152" s="33" t="s">
        <v>475</v>
      </c>
      <c r="K152" s="34" t="s">
        <v>476</v>
      </c>
      <c r="L152" s="34" t="s">
        <v>477</v>
      </c>
      <c r="M152" s="34" t="s">
        <v>118</v>
      </c>
      <c r="N152" s="34">
        <v>282</v>
      </c>
      <c r="P152" s="33" t="s">
        <v>476</v>
      </c>
      <c r="Q152" s="33" t="s">
        <v>477</v>
      </c>
      <c r="R152" s="68">
        <v>40397</v>
      </c>
      <c r="S152" s="33" t="s">
        <v>479</v>
      </c>
      <c r="U152" s="59" t="e">
        <f t="shared" ca="1" si="11"/>
        <v>#NAME?</v>
      </c>
      <c r="W152" s="48">
        <v>123</v>
      </c>
    </row>
    <row r="153" spans="2:23">
      <c r="B153" s="34" t="s">
        <v>486</v>
      </c>
      <c r="C153" s="34" t="s">
        <v>108</v>
      </c>
      <c r="D153" s="33">
        <v>156338</v>
      </c>
      <c r="E153" s="34" t="s">
        <v>31</v>
      </c>
      <c r="F153" s="33" t="s">
        <v>256</v>
      </c>
      <c r="G153" s="34" t="s">
        <v>111</v>
      </c>
      <c r="H153" s="64">
        <v>32942</v>
      </c>
      <c r="I153" s="34" t="s">
        <v>326</v>
      </c>
      <c r="J153" s="33" t="s">
        <v>327</v>
      </c>
      <c r="K153" s="34" t="s">
        <v>328</v>
      </c>
      <c r="M153" s="34" t="s">
        <v>329</v>
      </c>
      <c r="N153" s="34">
        <v>350</v>
      </c>
      <c r="P153" s="33" t="s">
        <v>328</v>
      </c>
      <c r="R153" s="68">
        <v>40616</v>
      </c>
      <c r="S153" s="33" t="s">
        <v>656</v>
      </c>
      <c r="U153" s="59" t="e">
        <f t="shared" ca="1" si="11"/>
        <v>#NAME?</v>
      </c>
      <c r="W153" s="48">
        <v>125</v>
      </c>
    </row>
  </sheetData>
  <phoneticPr fontId="17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552"/>
  <sheetViews>
    <sheetView topLeftCell="A14" zoomScale="110" zoomScaleNormal="110" workbookViewId="0">
      <selection activeCell="T28" sqref="T28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0" t="s">
        <v>71</v>
      </c>
      <c r="G11" s="90"/>
      <c r="H11" s="90"/>
      <c r="I11" s="90"/>
      <c r="J11" s="90"/>
      <c r="M11" s="6" t="s">
        <v>579</v>
      </c>
      <c r="N11" s="90" t="s">
        <v>72</v>
      </c>
      <c r="O11" s="90"/>
      <c r="P11" s="90"/>
      <c r="Q11" s="90"/>
      <c r="R11" s="90"/>
      <c r="S11" s="90"/>
      <c r="T11" s="90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1" t="s">
        <v>75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12</v>
      </c>
      <c r="B16" s="42" t="s">
        <v>486</v>
      </c>
      <c r="C16" s="20"/>
      <c r="D16" s="20"/>
      <c r="E16" s="20">
        <v>94</v>
      </c>
      <c r="F16" s="35" t="s">
        <v>753</v>
      </c>
      <c r="G16" s="49">
        <v>33438</v>
      </c>
      <c r="H16" s="51" t="s">
        <v>517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 ca="1"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54</v>
      </c>
      <c r="B17" s="43" t="s">
        <v>486</v>
      </c>
      <c r="C17" s="20"/>
      <c r="D17" s="22"/>
      <c r="E17" s="22">
        <v>94</v>
      </c>
      <c r="F17" s="36" t="s">
        <v>754</v>
      </c>
      <c r="G17" s="50">
        <v>32626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27" si="1">MAX(N17:P17)</f>
        <v>0</v>
      </c>
      <c r="R17" s="22">
        <f t="shared" ref="R17:R35" si="2">SUMIF($V17:$W17,"&gt;0")*AND($V17&gt;0,$W17&gt;0)</f>
        <v>0</v>
      </c>
      <c r="S17" s="22">
        <f t="shared" ref="S17:S27" si="3">RANK($R17,$R$16:$R$27)</f>
        <v>1</v>
      </c>
      <c r="T17" s="22">
        <f ca="1"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61</v>
      </c>
      <c r="B18" s="43" t="s">
        <v>486</v>
      </c>
      <c r="C18" s="20"/>
      <c r="D18" s="22"/>
      <c r="E18" s="22">
        <v>94</v>
      </c>
      <c r="F18" s="36" t="s">
        <v>755</v>
      </c>
      <c r="G18" s="50">
        <v>32134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 ca="1"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68</v>
      </c>
      <c r="B19" s="43" t="s">
        <v>486</v>
      </c>
      <c r="C19" s="20"/>
      <c r="D19" s="22"/>
      <c r="E19" s="22">
        <v>94</v>
      </c>
      <c r="F19" s="36" t="s">
        <v>756</v>
      </c>
      <c r="G19" s="50">
        <v>32281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 ca="1"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74</v>
      </c>
      <c r="B20" s="43" t="s">
        <v>486</v>
      </c>
      <c r="C20" s="20"/>
      <c r="D20" s="22"/>
      <c r="E20" s="22">
        <v>94</v>
      </c>
      <c r="F20" s="36" t="s">
        <v>757</v>
      </c>
      <c r="G20" s="50">
        <v>33064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 ca="1"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82</v>
      </c>
      <c r="B21" s="43" t="s">
        <v>486</v>
      </c>
      <c r="C21" s="20"/>
      <c r="D21" s="22"/>
      <c r="E21" s="22">
        <v>94</v>
      </c>
      <c r="F21" s="36" t="s">
        <v>758</v>
      </c>
      <c r="G21" s="50">
        <v>31369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 ca="1"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84</v>
      </c>
      <c r="B22" s="43" t="s">
        <v>486</v>
      </c>
      <c r="C22" s="22"/>
      <c r="D22" s="22"/>
      <c r="E22" s="22">
        <v>94</v>
      </c>
      <c r="F22" s="36" t="s">
        <v>759</v>
      </c>
      <c r="G22" s="50">
        <v>32617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 ca="1"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85</v>
      </c>
      <c r="B23" s="43" t="s">
        <v>486</v>
      </c>
      <c r="C23" s="22"/>
      <c r="D23" s="22"/>
      <c r="E23" s="22">
        <v>94</v>
      </c>
      <c r="F23" s="36" t="s">
        <v>760</v>
      </c>
      <c r="G23" s="50">
        <v>31703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 ca="1"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86</v>
      </c>
      <c r="B24" s="43" t="s">
        <v>486</v>
      </c>
      <c r="C24" s="22"/>
      <c r="D24" s="22"/>
      <c r="E24" s="22">
        <v>94</v>
      </c>
      <c r="F24" s="36" t="s">
        <v>761</v>
      </c>
      <c r="G24" s="50">
        <v>31449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 ca="1"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88</v>
      </c>
      <c r="B25" s="43" t="s">
        <v>486</v>
      </c>
      <c r="C25" s="22"/>
      <c r="D25" s="22"/>
      <c r="E25" s="22">
        <v>94</v>
      </c>
      <c r="F25" s="36" t="s">
        <v>762</v>
      </c>
      <c r="G25" s="50">
        <v>31659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 ca="1"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91</v>
      </c>
      <c r="B26" s="43" t="s">
        <v>486</v>
      </c>
      <c r="C26" s="22"/>
      <c r="D26" s="22"/>
      <c r="E26" s="22">
        <v>94</v>
      </c>
      <c r="F26" s="36" t="s">
        <v>763</v>
      </c>
      <c r="G26" s="50">
        <v>32540</v>
      </c>
      <c r="H26" s="52"/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 ca="1"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115</v>
      </c>
      <c r="B27" s="43" t="s">
        <v>486</v>
      </c>
      <c r="C27" s="22"/>
      <c r="D27" s="22"/>
      <c r="E27" s="22">
        <v>94</v>
      </c>
      <c r="F27" s="36" t="s">
        <v>764</v>
      </c>
      <c r="G27" s="50">
        <v>32602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 ca="1"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5" si="7">MAX(J28:L28)</f>
        <v>0</v>
      </c>
      <c r="N28" s="22"/>
      <c r="O28" s="22"/>
      <c r="P28" s="22"/>
      <c r="Q28" s="22">
        <f t="shared" ref="Q28:Q35" si="8">MAX(N28:P28)</f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K36" s="24"/>
      <c r="L36" s="24"/>
      <c r="M36" s="24"/>
      <c r="O36" s="23" t="s">
        <v>600</v>
      </c>
      <c r="P36" s="92" t="s">
        <v>132</v>
      </c>
      <c r="Q36" s="92"/>
      <c r="R36" s="92"/>
      <c r="S36" s="92"/>
      <c r="T36" s="92"/>
      <c r="U36" s="92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85"/>
      <c r="F37" s="85"/>
      <c r="G37" s="85"/>
      <c r="H37" s="85"/>
      <c r="I37" s="85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6"/>
      <c r="F38" s="86"/>
      <c r="G38" s="86"/>
      <c r="H38" s="86"/>
      <c r="I38" s="86"/>
      <c r="K38" s="24"/>
      <c r="L38" s="24"/>
      <c r="M38" s="24"/>
      <c r="O38" s="23" t="s">
        <v>595</v>
      </c>
      <c r="P38" s="93">
        <v>40284</v>
      </c>
      <c r="Q38" s="93"/>
      <c r="R38" s="93"/>
      <c r="S38" s="93"/>
      <c r="T38" s="93"/>
      <c r="U38" s="93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6"/>
      <c r="F39" s="86"/>
      <c r="G39" s="86"/>
      <c r="H39" s="86"/>
      <c r="I39" s="86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E38:I38"/>
    <mergeCell ref="P38:U38"/>
    <mergeCell ref="E39:I39"/>
    <mergeCell ref="H14:H15"/>
    <mergeCell ref="J14:L14"/>
    <mergeCell ref="E36:I36"/>
    <mergeCell ref="P36:U36"/>
    <mergeCell ref="G7:N7"/>
    <mergeCell ref="F11:J11"/>
    <mergeCell ref="N11:T11"/>
    <mergeCell ref="I12:J12"/>
    <mergeCell ref="N12:T12"/>
    <mergeCell ref="E37:I37"/>
  </mergeCells>
  <phoneticPr fontId="17" type="noConversion"/>
  <conditionalFormatting sqref="I16:I25 Q16:Q35 M16:M35 U16:U35">
    <cfRule type="cellIs" dxfId="19" priority="1" stopIfTrue="1" operator="lessThanOrEqual">
      <formula>0</formula>
    </cfRule>
  </conditionalFormatting>
  <conditionalFormatting sqref="R16:R35">
    <cfRule type="cellIs" dxfId="18" priority="2" stopIfTrue="1" operator="lessThanOrEqual">
      <formula>0</formula>
    </cfRule>
  </conditionalFormatting>
  <conditionalFormatting sqref="H16:H35">
    <cfRule type="cellIs" dxfId="17" priority="3" stopIfTrue="1" operator="equal">
      <formula>0</formula>
    </cfRule>
  </conditionalFormatting>
  <conditionalFormatting sqref="J16:L35 N16:P35">
    <cfRule type="cellIs" dxfId="16" priority="4" stopIfTrue="1" operator="equal">
      <formula>0</formula>
    </cfRule>
    <cfRule type="cellIs" dxfId="1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024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D553"/>
  <sheetViews>
    <sheetView topLeftCell="A7" zoomScale="110" zoomScaleNormal="110" workbookViewId="0">
      <selection activeCell="R22" sqref="R22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0" t="s">
        <v>71</v>
      </c>
      <c r="G11" s="90"/>
      <c r="H11" s="90"/>
      <c r="I11" s="90"/>
      <c r="J11" s="90"/>
      <c r="M11" s="6" t="s">
        <v>579</v>
      </c>
      <c r="N11" s="90" t="s">
        <v>72</v>
      </c>
      <c r="O11" s="90"/>
      <c r="P11" s="90"/>
      <c r="Q11" s="90"/>
      <c r="R11" s="90"/>
      <c r="S11" s="90"/>
      <c r="T11" s="90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1" t="s">
        <v>75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21</v>
      </c>
      <c r="B16" s="42" t="s">
        <v>634</v>
      </c>
      <c r="C16" s="20"/>
      <c r="D16" s="20"/>
      <c r="E16" s="20">
        <v>75</v>
      </c>
      <c r="F16" s="35" t="s">
        <v>765</v>
      </c>
      <c r="G16" s="49">
        <v>31821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RANK($R16,$R$16:$R$18)</f>
        <v>1</v>
      </c>
      <c r="T16" s="20">
        <f ca="1"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53</v>
      </c>
      <c r="B17" s="43" t="s">
        <v>634</v>
      </c>
      <c r="C17" s="20"/>
      <c r="D17" s="22"/>
      <c r="E17" s="22">
        <v>75</v>
      </c>
      <c r="F17" s="36" t="s">
        <v>766</v>
      </c>
      <c r="G17" s="50">
        <v>32517</v>
      </c>
      <c r="H17" s="52"/>
      <c r="I17" s="22"/>
      <c r="J17" s="22"/>
      <c r="K17" s="22"/>
      <c r="L17" s="22"/>
      <c r="M17" s="22">
        <f t="shared" ref="M17:M25" si="0">MAX(J17:L17)+MAX(J17:L17)</f>
        <v>0</v>
      </c>
      <c r="N17" s="20"/>
      <c r="O17" s="22"/>
      <c r="P17" s="22"/>
      <c r="Q17" s="22">
        <f t="shared" ref="Q17:Q25" si="1">MAX(N17:P17)</f>
        <v>0</v>
      </c>
      <c r="R17" s="22">
        <f t="shared" ref="R17:R36" si="2">SUMIF($V17:$W17,"&gt;0")*AND($V17&gt;0,$W17&gt;0)</f>
        <v>0</v>
      </c>
      <c r="S17" s="22">
        <f>RANK($R17,$R$16:$R$18)</f>
        <v>1</v>
      </c>
      <c r="T17" s="22">
        <f ca="1">LOOKUP($S17,'Team Scores'!$A$3:$A$12,'Team Scores'!$B$3:$B$12)</f>
        <v>12</v>
      </c>
      <c r="U17" s="55" t="e">
        <f t="shared" ref="U17:U36" si="3">IF(B17="M",+TRUNC(10^(0.784780654*((LOG10(+I17/173.961))^2)),7)*R17,IF(B17="F",+TRUNC(10^(1.056683941*((LOG10(+I17/125.441))^2)),7)*R17,""))</f>
        <v>#NUM!</v>
      </c>
      <c r="V17" s="40">
        <f t="shared" ref="V17:V36" si="4">MAX(J17:L17)</f>
        <v>0</v>
      </c>
      <c r="W17" s="40">
        <f t="shared" ref="W17:W36" si="5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78</v>
      </c>
      <c r="B18" s="43" t="s">
        <v>634</v>
      </c>
      <c r="C18" s="20"/>
      <c r="D18" s="22"/>
      <c r="E18" s="22">
        <v>75</v>
      </c>
      <c r="F18" s="36" t="s">
        <v>767</v>
      </c>
      <c r="G18" s="50">
        <v>31596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>RANK($R18,$R$16:$R$18)</f>
        <v>1</v>
      </c>
      <c r="T18" s="22">
        <f ca="1">LOOKUP($S18,'Team Scores'!$A$3:$A$12,'Team Scores'!$B$3:$B$12)</f>
        <v>12</v>
      </c>
      <c r="U18" s="55" t="e">
        <f t="shared" si="3"/>
        <v>#NUM!</v>
      </c>
      <c r="V18" s="40">
        <f t="shared" si="4"/>
        <v>0</v>
      </c>
      <c r="W18" s="40">
        <f t="shared" si="5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/>
      <c r="T19" s="22"/>
      <c r="U19" s="55" t="str">
        <f t="shared" si="3"/>
        <v/>
      </c>
      <c r="V19" s="40">
        <f t="shared" si="4"/>
        <v>0</v>
      </c>
      <c r="W19" s="40">
        <f t="shared" si="5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3</v>
      </c>
      <c r="B20" s="43" t="s">
        <v>634</v>
      </c>
      <c r="C20" s="20"/>
      <c r="D20" s="22"/>
      <c r="E20" s="22" t="s">
        <v>458</v>
      </c>
      <c r="F20" s="36" t="s">
        <v>768</v>
      </c>
      <c r="G20" s="50">
        <v>31581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ref="S20:S25" si="6">RANK($R20,$R$20:$R$25)</f>
        <v>1</v>
      </c>
      <c r="T20" s="22">
        <f ca="1">LOOKUP($S20,'Team Scores'!$A$3:$A$12,'Team Scores'!$B$3:$B$12)</f>
        <v>12</v>
      </c>
      <c r="U20" s="55" t="e">
        <f t="shared" si="3"/>
        <v>#NUM!</v>
      </c>
      <c r="V20" s="40">
        <f t="shared" si="4"/>
        <v>0</v>
      </c>
      <c r="W20" s="40">
        <f t="shared" si="5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13</v>
      </c>
      <c r="B21" s="43" t="s">
        <v>634</v>
      </c>
      <c r="C21" s="20"/>
      <c r="D21" s="22"/>
      <c r="E21" s="22" t="s">
        <v>458</v>
      </c>
      <c r="F21" s="36" t="s">
        <v>769</v>
      </c>
      <c r="G21" s="50">
        <v>32012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6"/>
        <v>1</v>
      </c>
      <c r="T21" s="22">
        <f ca="1">LOOKUP($S21,'Team Scores'!$A$3:$A$12,'Team Scores'!$B$3:$B$12)</f>
        <v>12</v>
      </c>
      <c r="U21" s="55" t="e">
        <f t="shared" si="3"/>
        <v>#NUM!</v>
      </c>
      <c r="V21" s="40">
        <f t="shared" si="4"/>
        <v>0</v>
      </c>
      <c r="W21" s="40">
        <f t="shared" si="5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20</v>
      </c>
      <c r="B22" s="43" t="s">
        <v>634</v>
      </c>
      <c r="C22" s="22"/>
      <c r="D22" s="22"/>
      <c r="E22" s="22" t="s">
        <v>458</v>
      </c>
      <c r="F22" s="36" t="s">
        <v>770</v>
      </c>
      <c r="G22" s="50">
        <v>32556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6"/>
        <v>1</v>
      </c>
      <c r="T22" s="22">
        <f ca="1">LOOKUP($S22,'Team Scores'!$A$3:$A$12,'Team Scores'!$B$3:$B$12)</f>
        <v>12</v>
      </c>
      <c r="U22" s="55" t="e">
        <f t="shared" si="3"/>
        <v>#NUM!</v>
      </c>
      <c r="V22" s="40">
        <f t="shared" si="4"/>
        <v>0</v>
      </c>
      <c r="W22" s="40">
        <f t="shared" si="5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90</v>
      </c>
      <c r="B23" s="43" t="s">
        <v>634</v>
      </c>
      <c r="C23" s="22"/>
      <c r="D23" s="22"/>
      <c r="E23" s="22" t="s">
        <v>458</v>
      </c>
      <c r="F23" s="36" t="s">
        <v>771</v>
      </c>
      <c r="G23" s="50">
        <v>33758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6"/>
        <v>1</v>
      </c>
      <c r="T23" s="22">
        <f ca="1">LOOKUP($S23,'Team Scores'!$A$3:$A$12,'Team Scores'!$B$3:$B$12)</f>
        <v>12</v>
      </c>
      <c r="U23" s="55" t="e">
        <f t="shared" si="3"/>
        <v>#NUM!</v>
      </c>
      <c r="V23" s="40">
        <f t="shared" si="4"/>
        <v>0</v>
      </c>
      <c r="W23" s="40">
        <f t="shared" si="5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103</v>
      </c>
      <c r="B24" s="43" t="s">
        <v>634</v>
      </c>
      <c r="C24" s="22"/>
      <c r="D24" s="22"/>
      <c r="E24" s="22" t="s">
        <v>458</v>
      </c>
      <c r="F24" s="36" t="s">
        <v>772</v>
      </c>
      <c r="G24" s="50">
        <v>32808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6"/>
        <v>1</v>
      </c>
      <c r="T24" s="22">
        <f ca="1">LOOKUP($S24,'Team Scores'!$A$3:$A$12,'Team Scores'!$B$3:$B$12)</f>
        <v>12</v>
      </c>
      <c r="U24" s="55" t="e">
        <f t="shared" si="3"/>
        <v>#NUM!</v>
      </c>
      <c r="V24" s="40">
        <f t="shared" si="4"/>
        <v>0</v>
      </c>
      <c r="W24" s="40">
        <f t="shared" si="5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105</v>
      </c>
      <c r="B25" s="43" t="s">
        <v>634</v>
      </c>
      <c r="C25" s="22"/>
      <c r="D25" s="22"/>
      <c r="E25" s="22" t="s">
        <v>458</v>
      </c>
      <c r="F25" s="36" t="s">
        <v>773</v>
      </c>
      <c r="G25" s="50">
        <v>31974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6"/>
        <v>1</v>
      </c>
      <c r="T25" s="22">
        <f ca="1">LOOKUP($S25,'Team Scores'!$A$3:$A$12,'Team Scores'!$B$3:$B$12)</f>
        <v>12</v>
      </c>
      <c r="U25" s="55" t="e">
        <f t="shared" si="3"/>
        <v>#NUM!</v>
      </c>
      <c r="V25" s="40">
        <f t="shared" si="4"/>
        <v>0</v>
      </c>
      <c r="W25" s="40">
        <f t="shared" si="5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ref="M26:M36" si="7">MAX(J26:L26)</f>
        <v>0</v>
      </c>
      <c r="N26" s="20"/>
      <c r="O26" s="22"/>
      <c r="P26" s="22"/>
      <c r="Q26" s="22">
        <f t="shared" ref="Q26:Q36" si="8">MAX(N26:P26)</f>
        <v>0</v>
      </c>
      <c r="R26" s="22">
        <f t="shared" si="2"/>
        <v>0</v>
      </c>
      <c r="S26" s="22"/>
      <c r="T26" s="22"/>
      <c r="U26" s="55" t="str">
        <f t="shared" si="3"/>
        <v/>
      </c>
      <c r="V26" s="40">
        <f t="shared" si="4"/>
        <v>0</v>
      </c>
      <c r="W26" s="40">
        <f t="shared" si="5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>
        <f t="shared" si="7"/>
        <v>0</v>
      </c>
      <c r="N27" s="20"/>
      <c r="O27" s="22"/>
      <c r="P27" s="22"/>
      <c r="Q27" s="22">
        <f t="shared" si="8"/>
        <v>0</v>
      </c>
      <c r="R27" s="22">
        <f t="shared" si="2"/>
        <v>0</v>
      </c>
      <c r="S27" s="22"/>
      <c r="T27" s="22"/>
      <c r="U27" s="55" t="str">
        <f t="shared" si="3"/>
        <v/>
      </c>
      <c r="V27" s="40">
        <f t="shared" si="4"/>
        <v>0</v>
      </c>
      <c r="W27" s="40">
        <f t="shared" si="5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si="7"/>
        <v>0</v>
      </c>
      <c r="N28" s="20"/>
      <c r="O28" s="22"/>
      <c r="P28" s="22"/>
      <c r="Q28" s="22">
        <f t="shared" si="8"/>
        <v>0</v>
      </c>
      <c r="R28" s="22">
        <f t="shared" si="2"/>
        <v>0</v>
      </c>
      <c r="S28" s="22"/>
      <c r="T28" s="22"/>
      <c r="U28" s="55" t="str">
        <f t="shared" si="3"/>
        <v/>
      </c>
      <c r="V28" s="40">
        <f t="shared" si="4"/>
        <v>0</v>
      </c>
      <c r="W28" s="40">
        <f t="shared" si="5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3"/>
        <v/>
      </c>
      <c r="V29" s="40">
        <f t="shared" si="4"/>
        <v>0</v>
      </c>
      <c r="W29" s="40">
        <f t="shared" si="5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3"/>
        <v/>
      </c>
      <c r="V30" s="40">
        <f t="shared" si="4"/>
        <v>0</v>
      </c>
      <c r="W30" s="40">
        <f t="shared" si="5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 t="e">
        <f ca="1">LOOKUP($S31,'Team Scores'!$A$3:$A$12,'Team Scores'!$B$3:$B$12)</f>
        <v>#N/A</v>
      </c>
      <c r="U31" s="55" t="str">
        <f t="shared" si="3"/>
        <v/>
      </c>
      <c r="V31" s="40">
        <f t="shared" si="4"/>
        <v>0</v>
      </c>
      <c r="W31" s="40">
        <f t="shared" si="5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 t="e">
        <f ca="1">LOOKUP($S32,'Team Scores'!$A$3:$A$12,'Team Scores'!$B$3:$B$12)</f>
        <v>#N/A</v>
      </c>
      <c r="U32" s="55" t="str">
        <f t="shared" si="3"/>
        <v/>
      </c>
      <c r="V32" s="40">
        <f t="shared" si="4"/>
        <v>0</v>
      </c>
      <c r="W32" s="40">
        <f t="shared" si="5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 t="e">
        <f ca="1">LOOKUP($S33,'Team Scores'!$A$3:$A$12,'Team Scores'!$B$3:$B$12)</f>
        <v>#N/A</v>
      </c>
      <c r="U33" s="55" t="str">
        <f t="shared" si="3"/>
        <v/>
      </c>
      <c r="V33" s="40">
        <f t="shared" si="4"/>
        <v>0</v>
      </c>
      <c r="W33" s="40">
        <f t="shared" si="5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 t="e">
        <f ca="1">LOOKUP($S34,'Team Scores'!$A$3:$A$12,'Team Scores'!$B$3:$B$12)</f>
        <v>#N/A</v>
      </c>
      <c r="U34" s="55" t="str">
        <f t="shared" si="3"/>
        <v/>
      </c>
      <c r="V34" s="40">
        <f t="shared" si="4"/>
        <v>0</v>
      </c>
      <c r="W34" s="40">
        <f t="shared" si="5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 t="e">
        <f ca="1">LOOKUP($S35,'Team Scores'!$A$3:$A$12,'Team Scores'!$B$3:$B$12)</f>
        <v>#N/A</v>
      </c>
      <c r="U35" s="55" t="str">
        <f t="shared" si="3"/>
        <v/>
      </c>
      <c r="V35" s="40">
        <f t="shared" si="4"/>
        <v>0</v>
      </c>
      <c r="W35" s="40">
        <f t="shared" si="5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8"/>
        <v>0</v>
      </c>
      <c r="R36" s="22">
        <f t="shared" si="2"/>
        <v>0</v>
      </c>
      <c r="S36" s="22"/>
      <c r="T36" s="22" t="e">
        <f ca="1">LOOKUP($S36,'Team Scores'!$A$3:$A$12,'Team Scores'!$B$3:$B$12)</f>
        <v>#N/A</v>
      </c>
      <c r="U36" s="55" t="str">
        <f t="shared" si="3"/>
        <v/>
      </c>
      <c r="V36" s="40">
        <f t="shared" si="4"/>
        <v>0</v>
      </c>
      <c r="W36" s="40">
        <f t="shared" si="5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K37" s="24"/>
      <c r="L37" s="24"/>
      <c r="M37" s="24"/>
      <c r="O37" s="23" t="s">
        <v>600</v>
      </c>
      <c r="P37" s="92" t="s">
        <v>132</v>
      </c>
      <c r="Q37" s="92"/>
      <c r="R37" s="92"/>
      <c r="S37" s="92"/>
      <c r="T37" s="92"/>
      <c r="U37" s="92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5"/>
      <c r="F38" s="85"/>
      <c r="G38" s="85"/>
      <c r="H38" s="85"/>
      <c r="I38" s="8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6"/>
      <c r="F39" s="86"/>
      <c r="G39" s="86"/>
      <c r="H39" s="86"/>
      <c r="I39" s="86"/>
      <c r="K39" s="24"/>
      <c r="L39" s="24"/>
      <c r="M39" s="24"/>
      <c r="O39" s="23" t="s">
        <v>595</v>
      </c>
      <c r="P39" s="93">
        <v>40284</v>
      </c>
      <c r="Q39" s="93"/>
      <c r="R39" s="93"/>
      <c r="S39" s="93"/>
      <c r="T39" s="93"/>
      <c r="U39" s="93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86"/>
      <c r="F40" s="86"/>
      <c r="G40" s="86"/>
      <c r="H40" s="86"/>
      <c r="I40" s="86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E39:I39"/>
    <mergeCell ref="P39:U39"/>
    <mergeCell ref="E40:I40"/>
    <mergeCell ref="H14:H15"/>
    <mergeCell ref="J14:L14"/>
    <mergeCell ref="E37:I37"/>
    <mergeCell ref="P37:U37"/>
    <mergeCell ref="G7:N7"/>
    <mergeCell ref="F11:J11"/>
    <mergeCell ref="N11:T11"/>
    <mergeCell ref="I12:J12"/>
    <mergeCell ref="N12:T12"/>
    <mergeCell ref="E38:I38"/>
  </mergeCells>
  <phoneticPr fontId="17" type="noConversion"/>
  <conditionalFormatting sqref="I16:I25 Q16:Q36 M16:M36 U16:U36">
    <cfRule type="cellIs" dxfId="14" priority="1" stopIfTrue="1" operator="lessThanOrEqual">
      <formula>0</formula>
    </cfRule>
  </conditionalFormatting>
  <conditionalFormatting sqref="R16:R36">
    <cfRule type="cellIs" dxfId="13" priority="2" stopIfTrue="1" operator="lessThanOrEqual">
      <formula>0</formula>
    </cfRule>
  </conditionalFormatting>
  <conditionalFormatting sqref="H16:H36">
    <cfRule type="cellIs" dxfId="12" priority="3" stopIfTrue="1" operator="equal">
      <formula>0</formula>
    </cfRule>
  </conditionalFormatting>
  <conditionalFormatting sqref="J16:L36 N16:P36">
    <cfRule type="cellIs" dxfId="11" priority="4" stopIfTrue="1" operator="equal">
      <formula>0</formula>
    </cfRule>
    <cfRule type="cellIs" dxfId="1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1265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53"/>
  <sheetViews>
    <sheetView topLeftCell="A16" zoomScale="110" zoomScaleNormal="110" workbookViewId="0">
      <selection activeCell="P31" sqref="P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0" t="s">
        <v>71</v>
      </c>
      <c r="G11" s="90"/>
      <c r="H11" s="90"/>
      <c r="I11" s="90"/>
      <c r="J11" s="90"/>
      <c r="M11" s="6" t="s">
        <v>579</v>
      </c>
      <c r="N11" s="90" t="s">
        <v>72</v>
      </c>
      <c r="O11" s="90"/>
      <c r="P11" s="90"/>
      <c r="Q11" s="90"/>
      <c r="R11" s="90"/>
      <c r="S11" s="90"/>
      <c r="T11" s="90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1" t="s">
        <v>75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81</v>
      </c>
      <c r="B16" s="42" t="s">
        <v>486</v>
      </c>
      <c r="C16" s="20"/>
      <c r="D16" s="20"/>
      <c r="E16" s="20">
        <v>105</v>
      </c>
      <c r="F16" s="35" t="s">
        <v>774</v>
      </c>
      <c r="G16" s="49">
        <v>32087</v>
      </c>
      <c r="H16" s="51" t="s">
        <v>331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 ca="1"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93</v>
      </c>
      <c r="B17" s="43" t="s">
        <v>486</v>
      </c>
      <c r="C17" s="20"/>
      <c r="D17" s="22"/>
      <c r="E17" s="22">
        <v>105</v>
      </c>
      <c r="F17" s="36" t="s">
        <v>775</v>
      </c>
      <c r="G17" s="50">
        <v>32878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36" si="1">MAX(N17:P17)</f>
        <v>0</v>
      </c>
      <c r="R17" s="22">
        <f t="shared" ref="R17:R36" si="2">SUMIF($V17:$W17,"&gt;0")*AND($V17&gt;0,$W17&gt;0)</f>
        <v>0</v>
      </c>
      <c r="S17" s="22">
        <f t="shared" ref="S17:S27" si="3">RANK($R17,$R$16:$R$27)</f>
        <v>1</v>
      </c>
      <c r="T17" s="22">
        <f ca="1">LOOKUP($S17,'Team Scores'!$A$3:$A$12,'Team Scores'!$B$3:$B$12)</f>
        <v>12</v>
      </c>
      <c r="U17" s="55" t="e">
        <f t="shared" ref="U17:U36" si="4">IF(B17="M",+TRUNC(10^(0.784780654*((LOG10(+I17/173.961))^2)),7)*R17,IF(B17="F",+TRUNC(10^(1.056683941*((LOG10(+I17/125.441))^2)),7)*R17,""))</f>
        <v>#NUM!</v>
      </c>
      <c r="V17" s="40">
        <f t="shared" ref="V17:V36" si="5">MAX(J17:L17)</f>
        <v>0</v>
      </c>
      <c r="W17" s="40">
        <f t="shared" ref="W17:W36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94</v>
      </c>
      <c r="B18" s="43" t="s">
        <v>486</v>
      </c>
      <c r="C18" s="20"/>
      <c r="D18" s="22"/>
      <c r="E18" s="22">
        <v>105</v>
      </c>
      <c r="F18" s="36" t="s">
        <v>776</v>
      </c>
      <c r="G18" s="50">
        <v>33304</v>
      </c>
      <c r="H18" s="52" t="s">
        <v>660</v>
      </c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 ca="1"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95</v>
      </c>
      <c r="B19" s="43" t="s">
        <v>486</v>
      </c>
      <c r="C19" s="20"/>
      <c r="D19" s="22"/>
      <c r="E19" s="22">
        <v>105</v>
      </c>
      <c r="F19" s="36" t="s">
        <v>777</v>
      </c>
      <c r="G19" s="50">
        <v>30575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 ca="1"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96</v>
      </c>
      <c r="B20" s="43" t="s">
        <v>486</v>
      </c>
      <c r="C20" s="20"/>
      <c r="D20" s="22"/>
      <c r="E20" s="22">
        <v>105</v>
      </c>
      <c r="F20" s="36" t="s">
        <v>778</v>
      </c>
      <c r="G20" s="50">
        <v>32625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 ca="1"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97</v>
      </c>
      <c r="B21" s="43" t="s">
        <v>486</v>
      </c>
      <c r="C21" s="20"/>
      <c r="D21" s="22"/>
      <c r="E21" s="22">
        <v>105</v>
      </c>
      <c r="F21" s="36" t="s">
        <v>779</v>
      </c>
      <c r="G21" s="50">
        <v>31255</v>
      </c>
      <c r="H21" s="52" t="s">
        <v>326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 ca="1"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99</v>
      </c>
      <c r="B22" s="43" t="s">
        <v>486</v>
      </c>
      <c r="C22" s="22"/>
      <c r="D22" s="22"/>
      <c r="E22" s="22">
        <v>105</v>
      </c>
      <c r="F22" s="36" t="s">
        <v>780</v>
      </c>
      <c r="G22" s="50">
        <v>32515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 ca="1"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100</v>
      </c>
      <c r="B23" s="43" t="s">
        <v>486</v>
      </c>
      <c r="C23" s="22"/>
      <c r="D23" s="22"/>
      <c r="E23" s="22">
        <v>105</v>
      </c>
      <c r="F23" s="36" t="s">
        <v>781</v>
      </c>
      <c r="G23" s="50">
        <v>30810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 ca="1"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102</v>
      </c>
      <c r="B24" s="43" t="s">
        <v>486</v>
      </c>
      <c r="C24" s="22"/>
      <c r="D24" s="22"/>
      <c r="E24" s="22">
        <v>105</v>
      </c>
      <c r="F24" s="36" t="s">
        <v>782</v>
      </c>
      <c r="G24" s="50">
        <v>30795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 ca="1"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107</v>
      </c>
      <c r="B25" s="43" t="s">
        <v>486</v>
      </c>
      <c r="C25" s="22"/>
      <c r="D25" s="22"/>
      <c r="E25" s="22">
        <v>105</v>
      </c>
      <c r="F25" s="36" t="s">
        <v>783</v>
      </c>
      <c r="G25" s="50">
        <v>33445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 ca="1"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133</v>
      </c>
      <c r="B26" s="43" t="s">
        <v>486</v>
      </c>
      <c r="C26" s="22"/>
      <c r="D26" s="22"/>
      <c r="E26" s="22">
        <v>105</v>
      </c>
      <c r="F26" s="36" t="s">
        <v>784</v>
      </c>
      <c r="G26" s="50">
        <v>32495</v>
      </c>
      <c r="H26" s="52" t="s">
        <v>385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 ca="1"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134</v>
      </c>
      <c r="B27" s="43" t="s">
        <v>486</v>
      </c>
      <c r="C27" s="22"/>
      <c r="D27" s="22"/>
      <c r="E27" s="22">
        <v>105</v>
      </c>
      <c r="F27" s="36" t="s">
        <v>785</v>
      </c>
      <c r="G27" s="50">
        <v>32677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 ca="1"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6" si="7">MAX(J28:L28)</f>
        <v>0</v>
      </c>
      <c r="N28" s="20"/>
      <c r="O28" s="22"/>
      <c r="P28" s="22"/>
      <c r="Q28" s="22">
        <f t="shared" si="1"/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1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1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1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1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1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1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1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1"/>
        <v>0</v>
      </c>
      <c r="R36" s="22">
        <f t="shared" si="2"/>
        <v>0</v>
      </c>
      <c r="S36" s="22"/>
      <c r="T36" s="22"/>
      <c r="U36" s="55" t="str">
        <f t="shared" si="4"/>
        <v/>
      </c>
      <c r="V36" s="40">
        <f t="shared" si="5"/>
        <v>0</v>
      </c>
      <c r="W36" s="40">
        <f t="shared" si="6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K37" s="24"/>
      <c r="L37" s="24"/>
      <c r="M37" s="24"/>
      <c r="O37" s="23" t="s">
        <v>600</v>
      </c>
      <c r="P37" s="92" t="s">
        <v>132</v>
      </c>
      <c r="Q37" s="92"/>
      <c r="R37" s="92"/>
      <c r="S37" s="92"/>
      <c r="T37" s="92"/>
      <c r="U37" s="92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5"/>
      <c r="F38" s="85"/>
      <c r="G38" s="85"/>
      <c r="H38" s="85"/>
      <c r="I38" s="8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6"/>
      <c r="F39" s="86"/>
      <c r="G39" s="86"/>
      <c r="H39" s="86"/>
      <c r="I39" s="86"/>
      <c r="K39" s="24"/>
      <c r="L39" s="24"/>
      <c r="M39" s="24"/>
      <c r="O39" s="23" t="s">
        <v>595</v>
      </c>
      <c r="P39" s="93">
        <v>40284</v>
      </c>
      <c r="Q39" s="93"/>
      <c r="R39" s="93"/>
      <c r="S39" s="93"/>
      <c r="T39" s="93"/>
      <c r="U39" s="93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86"/>
      <c r="F40" s="86"/>
      <c r="G40" s="86"/>
      <c r="H40" s="86"/>
      <c r="I40" s="86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E39:I39"/>
    <mergeCell ref="P39:U39"/>
    <mergeCell ref="E40:I40"/>
    <mergeCell ref="H14:H15"/>
    <mergeCell ref="J14:L14"/>
    <mergeCell ref="E37:I37"/>
    <mergeCell ref="P37:U37"/>
    <mergeCell ref="G7:N7"/>
    <mergeCell ref="F11:J11"/>
    <mergeCell ref="N11:T11"/>
    <mergeCell ref="I12:J12"/>
    <mergeCell ref="N12:T12"/>
    <mergeCell ref="E38:I38"/>
  </mergeCells>
  <phoneticPr fontId="17" type="noConversion"/>
  <conditionalFormatting sqref="U16:U36 Q16:Q36 M16:M36 I16:I36">
    <cfRule type="cellIs" dxfId="9" priority="1" stopIfTrue="1" operator="lessThanOrEqual">
      <formula>0</formula>
    </cfRule>
  </conditionalFormatting>
  <conditionalFormatting sqref="R16:R36">
    <cfRule type="cellIs" dxfId="8" priority="2" stopIfTrue="1" operator="lessThanOrEqual">
      <formula>0</formula>
    </cfRule>
  </conditionalFormatting>
  <conditionalFormatting sqref="H16:H36">
    <cfRule type="cellIs" dxfId="7" priority="3" stopIfTrue="1" operator="equal">
      <formula>0</formula>
    </cfRule>
  </conditionalFormatting>
  <conditionalFormatting sqref="J16:L36 N16:P36">
    <cfRule type="cellIs" dxfId="6" priority="4" stopIfTrue="1" operator="equal">
      <formula>0</formula>
    </cfRule>
    <cfRule type="cellIs" dxfId="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52"/>
  <sheetViews>
    <sheetView topLeftCell="A9" zoomScale="110" zoomScaleNormal="110" workbookViewId="0">
      <selection activeCell="P23" sqref="P23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0" t="s">
        <v>71</v>
      </c>
      <c r="G11" s="90"/>
      <c r="H11" s="90"/>
      <c r="I11" s="90"/>
      <c r="J11" s="90"/>
      <c r="M11" s="6" t="s">
        <v>579</v>
      </c>
      <c r="N11" s="90" t="s">
        <v>72</v>
      </c>
      <c r="O11" s="90"/>
      <c r="P11" s="90"/>
      <c r="Q11" s="90"/>
      <c r="R11" s="90"/>
      <c r="S11" s="90"/>
      <c r="T11" s="90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91" t="s">
        <v>75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79</v>
      </c>
      <c r="B16" s="42" t="s">
        <v>486</v>
      </c>
      <c r="C16" s="20"/>
      <c r="D16" s="20"/>
      <c r="E16" s="20" t="s">
        <v>108</v>
      </c>
      <c r="F16" s="35" t="s">
        <v>786</v>
      </c>
      <c r="G16" s="49">
        <v>33381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MAX(N16:P16)+MAX(N16:P16)</f>
        <v>0</v>
      </c>
      <c r="R16" s="20">
        <f>SUMIF($V16:$W16,"&gt;0")*AND($V16&gt;0,$W16&gt;0)</f>
        <v>0</v>
      </c>
      <c r="S16" s="20">
        <f>RANK($R16,$R$16:$R$26)</f>
        <v>1</v>
      </c>
      <c r="T16" s="20">
        <f ca="1"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108</v>
      </c>
      <c r="B17" s="43" t="s">
        <v>486</v>
      </c>
      <c r="C17" s="20"/>
      <c r="D17" s="22"/>
      <c r="E17" s="22" t="s">
        <v>108</v>
      </c>
      <c r="F17" s="36" t="s">
        <v>787</v>
      </c>
      <c r="G17" s="50">
        <v>32408</v>
      </c>
      <c r="H17" s="52"/>
      <c r="I17" s="22"/>
      <c r="J17" s="22"/>
      <c r="K17" s="22"/>
      <c r="L17" s="22"/>
      <c r="M17" s="22">
        <f t="shared" ref="M17:M26" si="0">MAX(J17:L17)+MAX(J17:L17)</f>
        <v>0</v>
      </c>
      <c r="N17" s="20"/>
      <c r="O17" s="22"/>
      <c r="P17" s="22"/>
      <c r="Q17" s="22">
        <f t="shared" ref="Q17:Q26" si="1">MAX(N17:P17)+MAX(N17:P17)</f>
        <v>0</v>
      </c>
      <c r="R17" s="22">
        <f t="shared" ref="R17:R35" si="2">SUMIF($V17:$W17,"&gt;0")*AND($V17&gt;0,$W17&gt;0)</f>
        <v>0</v>
      </c>
      <c r="S17" s="22">
        <f t="shared" ref="S17:S26" si="3">RANK($R17,$R$16:$R$26)</f>
        <v>1</v>
      </c>
      <c r="T17" s="22">
        <f ca="1"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110</v>
      </c>
      <c r="B18" s="43" t="s">
        <v>486</v>
      </c>
      <c r="C18" s="20"/>
      <c r="D18" s="22"/>
      <c r="E18" s="22" t="s">
        <v>108</v>
      </c>
      <c r="F18" s="36" t="s">
        <v>788</v>
      </c>
      <c r="G18" s="50">
        <v>32672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 ca="1"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106</v>
      </c>
      <c r="B19" s="43" t="s">
        <v>486</v>
      </c>
      <c r="C19" s="20"/>
      <c r="D19" s="22"/>
      <c r="E19" s="22" t="s">
        <v>108</v>
      </c>
      <c r="F19" s="36" t="s">
        <v>789</v>
      </c>
      <c r="G19" s="50">
        <v>31331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 ca="1"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115</v>
      </c>
      <c r="B20" s="43" t="s">
        <v>486</v>
      </c>
      <c r="C20" s="20"/>
      <c r="D20" s="22"/>
      <c r="E20" s="22" t="s">
        <v>108</v>
      </c>
      <c r="F20" s="36" t="s">
        <v>790</v>
      </c>
      <c r="G20" s="50">
        <v>32492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 ca="1"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117</v>
      </c>
      <c r="B21" s="43" t="s">
        <v>486</v>
      </c>
      <c r="C21" s="20"/>
      <c r="D21" s="22"/>
      <c r="E21" s="22" t="s">
        <v>108</v>
      </c>
      <c r="F21" s="36" t="s">
        <v>791</v>
      </c>
      <c r="G21" s="50">
        <v>31872</v>
      </c>
      <c r="H21" s="52" t="s">
        <v>517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 ca="1"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120</v>
      </c>
      <c r="B22" s="43" t="s">
        <v>486</v>
      </c>
      <c r="C22" s="22"/>
      <c r="D22" s="22"/>
      <c r="E22" s="22" t="s">
        <v>108</v>
      </c>
      <c r="F22" s="36" t="s">
        <v>792</v>
      </c>
      <c r="G22" s="50">
        <v>31023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 ca="1"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121</v>
      </c>
      <c r="B23" s="43" t="s">
        <v>486</v>
      </c>
      <c r="C23" s="22"/>
      <c r="D23" s="22"/>
      <c r="E23" s="22" t="s">
        <v>108</v>
      </c>
      <c r="F23" s="36" t="s">
        <v>793</v>
      </c>
      <c r="G23" s="50">
        <v>30162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 ca="1"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122</v>
      </c>
      <c r="B24" s="43" t="s">
        <v>486</v>
      </c>
      <c r="C24" s="22"/>
      <c r="D24" s="22"/>
      <c r="E24" s="22" t="s">
        <v>108</v>
      </c>
      <c r="F24" s="36" t="s">
        <v>794</v>
      </c>
      <c r="G24" s="50">
        <v>32128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 ca="1"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123</v>
      </c>
      <c r="B25" s="43" t="s">
        <v>486</v>
      </c>
      <c r="C25" s="22"/>
      <c r="D25" s="22"/>
      <c r="E25" s="22" t="s">
        <v>108</v>
      </c>
      <c r="F25" s="36" t="s">
        <v>795</v>
      </c>
      <c r="G25" s="50">
        <v>32370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/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125</v>
      </c>
      <c r="B26" s="43" t="s">
        <v>486</v>
      </c>
      <c r="C26" s="22"/>
      <c r="D26" s="22"/>
      <c r="E26" s="22" t="s">
        <v>108</v>
      </c>
      <c r="F26" s="36" t="s">
        <v>796</v>
      </c>
      <c r="G26" s="50">
        <v>32942</v>
      </c>
      <c r="H26" s="52" t="s">
        <v>326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 ca="1"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0"/>
      <c r="O27" s="22"/>
      <c r="P27" s="22"/>
      <c r="Q27" s="22"/>
      <c r="R27" s="22"/>
      <c r="S27" s="22"/>
      <c r="T27" s="22"/>
      <c r="U27" s="55"/>
      <c r="V27" s="40"/>
      <c r="W27" s="40"/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55"/>
      <c r="V28" s="40"/>
      <c r="W28" s="40"/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55"/>
      <c r="V29" s="40"/>
      <c r="W29" s="40"/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55"/>
      <c r="V30" s="40"/>
      <c r="W30" s="40"/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40"/>
      <c r="W31" s="40"/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40"/>
      <c r="W32" s="40"/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>MAX(J33:L33)</f>
        <v>0</v>
      </c>
      <c r="N33" s="22"/>
      <c r="O33" s="22"/>
      <c r="P33" s="22"/>
      <c r="Q33" s="22">
        <f>MAX(N33:P33)</f>
        <v>0</v>
      </c>
      <c r="R33" s="22">
        <f t="shared" si="2"/>
        <v>0</v>
      </c>
      <c r="S33" s="22"/>
      <c r="T33" s="22" t="e">
        <f ca="1">LOOKUP($S33,'Team Scores'!$A$3:$A$12,'Team Scores'!$B$3:$B$12)</f>
        <v>#N/A</v>
      </c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>MAX(J34:L34)</f>
        <v>0</v>
      </c>
      <c r="N34" s="22"/>
      <c r="O34" s="22"/>
      <c r="P34" s="22"/>
      <c r="Q34" s="22">
        <f>MAX(N34:P34)</f>
        <v>0</v>
      </c>
      <c r="R34" s="22">
        <f t="shared" si="2"/>
        <v>0</v>
      </c>
      <c r="S34" s="22"/>
      <c r="T34" s="22" t="e">
        <f ca="1">LOOKUP($S34,'Team Scores'!$A$3:$A$12,'Team Scores'!$B$3:$B$12)</f>
        <v>#N/A</v>
      </c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>MAX(J35:L35)</f>
        <v>0</v>
      </c>
      <c r="N35" s="22"/>
      <c r="O35" s="22"/>
      <c r="P35" s="22"/>
      <c r="Q35" s="22">
        <f>MAX(N35:P35)</f>
        <v>0</v>
      </c>
      <c r="R35" s="22">
        <f t="shared" si="2"/>
        <v>0</v>
      </c>
      <c r="S35" s="22"/>
      <c r="T35" s="22" t="e">
        <f ca="1">LOOKUP($S35,'Team Scores'!$A$3:$A$12,'Team Scores'!$B$3:$B$12)</f>
        <v>#N/A</v>
      </c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K36" s="24"/>
      <c r="L36" s="24"/>
      <c r="M36" s="24"/>
      <c r="O36" s="23" t="s">
        <v>600</v>
      </c>
      <c r="P36" s="92" t="s">
        <v>132</v>
      </c>
      <c r="Q36" s="92"/>
      <c r="R36" s="92"/>
      <c r="S36" s="92"/>
      <c r="T36" s="92"/>
      <c r="U36" s="92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85"/>
      <c r="F37" s="85"/>
      <c r="G37" s="85"/>
      <c r="H37" s="85"/>
      <c r="I37" s="85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86"/>
      <c r="F38" s="86"/>
      <c r="G38" s="86"/>
      <c r="H38" s="86"/>
      <c r="I38" s="86"/>
      <c r="K38" s="24"/>
      <c r="L38" s="24"/>
      <c r="M38" s="24"/>
      <c r="O38" s="23" t="s">
        <v>595</v>
      </c>
      <c r="P38" s="93">
        <v>40284</v>
      </c>
      <c r="Q38" s="93"/>
      <c r="R38" s="93"/>
      <c r="S38" s="93"/>
      <c r="T38" s="93"/>
      <c r="U38" s="93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86"/>
      <c r="F39" s="86"/>
      <c r="G39" s="86"/>
      <c r="H39" s="86"/>
      <c r="I39" s="86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 ht="12" customHeigh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E38:I38"/>
    <mergeCell ref="P38:U38"/>
    <mergeCell ref="E39:I39"/>
    <mergeCell ref="H14:H15"/>
    <mergeCell ref="J14:L14"/>
    <mergeCell ref="E36:I36"/>
    <mergeCell ref="P36:U36"/>
    <mergeCell ref="G7:N7"/>
    <mergeCell ref="F11:J11"/>
    <mergeCell ref="N11:T11"/>
    <mergeCell ref="I12:J12"/>
    <mergeCell ref="N12:T12"/>
    <mergeCell ref="E37:I37"/>
  </mergeCells>
  <phoneticPr fontId="17" type="noConversion"/>
  <conditionalFormatting sqref="U16:U35 Q16:Q35 M16:M35 I16:I35">
    <cfRule type="cellIs" dxfId="4" priority="1" stopIfTrue="1" operator="lessThanOrEqual">
      <formula>0</formula>
    </cfRule>
  </conditionalFormatting>
  <conditionalFormatting sqref="R16:R35">
    <cfRule type="cellIs" dxfId="3" priority="2" stopIfTrue="1" operator="lessThanOrEqual">
      <formula>0</formula>
    </cfRule>
  </conditionalFormatting>
  <conditionalFormatting sqref="H16:H35">
    <cfRule type="cellIs" dxfId="2" priority="3" stopIfTrue="1" operator="equal">
      <formula>0</formula>
    </cfRule>
  </conditionalFormatting>
  <conditionalFormatting sqref="J16:L35 N16:P35">
    <cfRule type="cellIs" dxfId="1" priority="4" stopIfTrue="1" operator="equal">
      <formula>0</formula>
    </cfRule>
    <cfRule type="cellIs" dxfId="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"/>
  <sheetViews>
    <sheetView topLeftCell="E1" zoomScale="150" workbookViewId="0">
      <selection activeCell="F4" sqref="F4"/>
    </sheetView>
  </sheetViews>
  <sheetFormatPr defaultColWidth="11.42578125" defaultRowHeight="15" customHeight="1"/>
  <cols>
    <col min="1" max="2" width="10.85546875" style="56" customWidth="1"/>
  </cols>
  <sheetData>
    <row r="1" spans="1:7" ht="15" customHeight="1">
      <c r="A1" s="102" t="s">
        <v>67</v>
      </c>
      <c r="B1" s="102"/>
    </row>
    <row r="2" spans="1:7" ht="15" customHeight="1">
      <c r="A2" s="56" t="s">
        <v>68</v>
      </c>
      <c r="B2" s="56" t="s">
        <v>69</v>
      </c>
    </row>
    <row r="3" spans="1:7" ht="15" customHeight="1">
      <c r="A3" s="56">
        <v>1</v>
      </c>
      <c r="B3" s="56">
        <v>12</v>
      </c>
    </row>
    <row r="4" spans="1:7" ht="15" customHeight="1">
      <c r="A4" s="56">
        <v>2</v>
      </c>
      <c r="B4" s="56">
        <v>9</v>
      </c>
    </row>
    <row r="5" spans="1:7" ht="15" customHeight="1">
      <c r="A5" s="56">
        <v>3</v>
      </c>
      <c r="B5" s="56">
        <v>8</v>
      </c>
    </row>
    <row r="6" spans="1:7" ht="15" customHeight="1">
      <c r="A6" s="56">
        <v>4</v>
      </c>
      <c r="B6" s="56">
        <v>7</v>
      </c>
    </row>
    <row r="7" spans="1:7" ht="15" customHeight="1">
      <c r="A7" s="56">
        <v>5</v>
      </c>
      <c r="B7" s="56">
        <v>6</v>
      </c>
    </row>
    <row r="8" spans="1:7" ht="15" customHeight="1">
      <c r="A8" s="56">
        <v>6</v>
      </c>
      <c r="B8" s="56">
        <v>5</v>
      </c>
    </row>
    <row r="9" spans="1:7" ht="15" customHeight="1">
      <c r="A9" s="56">
        <v>7</v>
      </c>
      <c r="B9" s="56">
        <v>4</v>
      </c>
    </row>
    <row r="10" spans="1:7" ht="15" customHeight="1">
      <c r="A10" s="56">
        <v>8</v>
      </c>
      <c r="B10" s="56">
        <v>3</v>
      </c>
    </row>
    <row r="11" spans="1:7" ht="15" customHeight="1">
      <c r="A11" s="56">
        <v>9</v>
      </c>
      <c r="B11" s="56">
        <v>2</v>
      </c>
      <c r="F11" s="57"/>
      <c r="G11" s="57"/>
    </row>
    <row r="12" spans="1:7" ht="15" customHeight="1">
      <c r="A12" s="56">
        <v>10</v>
      </c>
      <c r="B12" s="56">
        <v>1</v>
      </c>
    </row>
  </sheetData>
  <mergeCells count="1">
    <mergeCell ref="A1:B1"/>
  </mergeCells>
  <phoneticPr fontId="1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553"/>
  <sheetViews>
    <sheetView topLeftCell="A13" zoomScale="150" workbookViewId="0">
      <selection activeCell="K16" sqref="K16"/>
    </sheetView>
  </sheetViews>
  <sheetFormatPr defaultRowHeight="12.75"/>
  <cols>
    <col min="1" max="1" width="4.42578125" style="37" customWidth="1"/>
    <col min="2" max="3" width="10.42578125" style="37" customWidth="1"/>
    <col min="4" max="4" width="20.140625" style="1" customWidth="1"/>
    <col min="5" max="5" width="6.42578125" style="1" customWidth="1"/>
    <col min="6" max="6" width="12.7109375" style="1" customWidth="1"/>
    <col min="7" max="7" width="5.7109375" style="75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bestFit="1" customWidth="1"/>
    <col min="18" max="18" width="5.140625" style="1" customWidth="1"/>
    <col min="19" max="19" width="7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84" t="s">
        <v>577</v>
      </c>
      <c r="F7" s="84"/>
      <c r="G7" s="84"/>
      <c r="H7" s="84"/>
      <c r="I7" s="84"/>
      <c r="J7" s="84"/>
      <c r="K7" s="84"/>
      <c r="L7" s="84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7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7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7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90" t="s">
        <v>71</v>
      </c>
      <c r="E11" s="90"/>
      <c r="F11" s="90"/>
      <c r="G11" s="90"/>
      <c r="H11" s="90"/>
      <c r="K11" s="6" t="s">
        <v>579</v>
      </c>
      <c r="L11" s="90" t="s">
        <v>72</v>
      </c>
      <c r="M11" s="90"/>
      <c r="N11" s="90"/>
      <c r="O11" s="90"/>
      <c r="P11" s="90"/>
      <c r="Q11" s="90"/>
      <c r="R11" s="90"/>
      <c r="T11" s="40"/>
      <c r="U11" s="40"/>
    </row>
    <row r="12" spans="1:28" s="5" customFormat="1" ht="17.25" customHeight="1">
      <c r="A12" s="40"/>
      <c r="B12" s="40"/>
      <c r="C12" s="26"/>
      <c r="D12" s="7"/>
      <c r="E12" s="8" t="s">
        <v>581</v>
      </c>
      <c r="F12" s="8"/>
      <c r="G12" s="91" t="s">
        <v>75</v>
      </c>
      <c r="H12" s="91"/>
      <c r="I12" s="9"/>
      <c r="K12" s="6" t="s">
        <v>582</v>
      </c>
      <c r="L12" s="86"/>
      <c r="M12" s="86"/>
      <c r="N12" s="86"/>
      <c r="O12" s="86"/>
      <c r="P12" s="86"/>
      <c r="Q12" s="86"/>
      <c r="R12" s="86"/>
      <c r="T12" s="40"/>
      <c r="U12" s="40"/>
    </row>
    <row r="13" spans="1:28" s="4" customFormat="1" ht="12" customHeight="1" thickBot="1">
      <c r="A13" s="39"/>
      <c r="B13" s="39"/>
      <c r="C13" s="39"/>
      <c r="G13" s="77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4" t="s">
        <v>745</v>
      </c>
      <c r="G14" s="78" t="s">
        <v>586</v>
      </c>
      <c r="H14" s="87" t="s">
        <v>587</v>
      </c>
      <c r="I14" s="88"/>
      <c r="J14" s="89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95"/>
      <c r="G15" s="79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634</v>
      </c>
      <c r="C16" s="20">
        <v>48</v>
      </c>
      <c r="D16" s="35" t="s">
        <v>706</v>
      </c>
      <c r="E16" s="49">
        <v>32840</v>
      </c>
      <c r="F16" s="51" t="s">
        <v>746</v>
      </c>
      <c r="G16" s="80">
        <v>47.88</v>
      </c>
      <c r="H16" s="20">
        <v>53</v>
      </c>
      <c r="I16" s="20">
        <v>-56</v>
      </c>
      <c r="J16" s="20">
        <v>56</v>
      </c>
      <c r="K16" s="20">
        <f>MAX(H16:J16)</f>
        <v>56</v>
      </c>
      <c r="L16" s="20">
        <v>-72</v>
      </c>
      <c r="M16" s="20">
        <v>-72</v>
      </c>
      <c r="N16" s="20">
        <v>72</v>
      </c>
      <c r="O16" s="20">
        <f>MAX(L16:N16)</f>
        <v>72</v>
      </c>
      <c r="P16" s="20">
        <f>SUMIF($T16:$U16,"&gt;0")*AND($T16&gt;0,$U16&gt;0)</f>
        <v>128</v>
      </c>
      <c r="Q16" s="20">
        <f t="shared" ref="Q16:Q21" si="0">RANK($P16,$P$16:$P$21)</f>
        <v>2</v>
      </c>
      <c r="R16" s="20">
        <f ca="1">LOOKUP($Q16,'Team Scores'!$A$3:$A$12,'Team Scores'!$B$3:$B$12)</f>
        <v>9</v>
      </c>
      <c r="S16" s="54">
        <f t="shared" ref="S16:S36" si="1">IF(B16="M",+TRUNC(10^(0.784780654*((LOG10(+G16/173.961))^2)),7)*P16,IF(B16="F",+TRUNC(10^(1.056683941*((LOG10(+G16/125.441))^2)),7)*P16,""))</f>
        <v>195.92514560000001</v>
      </c>
      <c r="T16" s="40">
        <f>MAX(H16:J16)</f>
        <v>56</v>
      </c>
      <c r="U16" s="40">
        <f>MAX(L16:N16)</f>
        <v>72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2</v>
      </c>
      <c r="B17" s="43" t="s">
        <v>634</v>
      </c>
      <c r="C17" s="22">
        <v>48</v>
      </c>
      <c r="D17" s="36" t="s">
        <v>707</v>
      </c>
      <c r="E17" s="50">
        <v>34539</v>
      </c>
      <c r="F17" s="52" t="s">
        <v>747</v>
      </c>
      <c r="G17" s="81">
        <v>46.6</v>
      </c>
      <c r="H17" s="22">
        <v>32</v>
      </c>
      <c r="I17" s="22">
        <v>-35</v>
      </c>
      <c r="J17" s="22">
        <v>36</v>
      </c>
      <c r="K17" s="22">
        <f t="shared" ref="K17:K36" si="2">MAX(H17:J17)</f>
        <v>36</v>
      </c>
      <c r="L17" s="22">
        <v>50</v>
      </c>
      <c r="M17" s="22">
        <v>53</v>
      </c>
      <c r="N17" s="22">
        <v>-55</v>
      </c>
      <c r="O17" s="22">
        <f t="shared" ref="O17:O36" si="3">MAX(L17:N17)</f>
        <v>53</v>
      </c>
      <c r="P17" s="22">
        <f t="shared" ref="P17:P36" si="4">SUMIF($T17:$U17,"&gt;0")*AND($T17&gt;0,$U17&gt;0)</f>
        <v>89</v>
      </c>
      <c r="Q17" s="22">
        <f t="shared" si="0"/>
        <v>4</v>
      </c>
      <c r="R17" s="22">
        <f ca="1">LOOKUP($Q17,'Team Scores'!$A$3:$A$12,'Team Scores'!$B$3:$B$12)</f>
        <v>7</v>
      </c>
      <c r="S17" s="55">
        <f t="shared" si="1"/>
        <v>139.5788335</v>
      </c>
      <c r="T17" s="40">
        <f t="shared" ref="T17:T36" si="5">MAX(H17:J17)</f>
        <v>36</v>
      </c>
      <c r="U17" s="40">
        <f t="shared" ref="U17:U36" si="6">MAX(L17:N17)</f>
        <v>53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3</v>
      </c>
      <c r="B18" s="43" t="s">
        <v>634</v>
      </c>
      <c r="C18" s="22">
        <v>48</v>
      </c>
      <c r="D18" s="36" t="s">
        <v>708</v>
      </c>
      <c r="E18" s="50">
        <v>31719</v>
      </c>
      <c r="F18" s="52" t="s">
        <v>797</v>
      </c>
      <c r="G18" s="81">
        <v>46.63</v>
      </c>
      <c r="H18" s="22">
        <v>33</v>
      </c>
      <c r="I18" s="22">
        <v>35</v>
      </c>
      <c r="J18" s="22">
        <v>-37</v>
      </c>
      <c r="K18" s="22">
        <f t="shared" si="2"/>
        <v>35</v>
      </c>
      <c r="L18" s="22">
        <v>42</v>
      </c>
      <c r="M18" s="22">
        <v>45</v>
      </c>
      <c r="N18" s="22">
        <v>-48</v>
      </c>
      <c r="O18" s="22">
        <f t="shared" si="3"/>
        <v>45</v>
      </c>
      <c r="P18" s="22">
        <f t="shared" si="4"/>
        <v>80</v>
      </c>
      <c r="Q18" s="22">
        <f t="shared" si="0"/>
        <v>6</v>
      </c>
      <c r="R18" s="22">
        <f ca="1">LOOKUP($Q18,'Team Scores'!$A$3:$A$12,'Team Scores'!$B$3:$B$12)</f>
        <v>5</v>
      </c>
      <c r="S18" s="55">
        <f t="shared" si="1"/>
        <v>125.390776</v>
      </c>
      <c r="T18" s="40">
        <f t="shared" si="5"/>
        <v>35</v>
      </c>
      <c r="U18" s="40">
        <f t="shared" si="6"/>
        <v>45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4</v>
      </c>
      <c r="B19" s="43" t="s">
        <v>634</v>
      </c>
      <c r="C19" s="22">
        <v>48</v>
      </c>
      <c r="D19" s="36" t="s">
        <v>709</v>
      </c>
      <c r="E19" s="50">
        <v>31266</v>
      </c>
      <c r="F19" s="52" t="s">
        <v>800</v>
      </c>
      <c r="G19" s="81">
        <v>46.75</v>
      </c>
      <c r="H19" s="22">
        <v>55</v>
      </c>
      <c r="I19" s="22">
        <v>57</v>
      </c>
      <c r="J19" s="22">
        <v>59</v>
      </c>
      <c r="K19" s="22">
        <f t="shared" si="2"/>
        <v>59</v>
      </c>
      <c r="L19" s="22">
        <v>72</v>
      </c>
      <c r="M19" s="22">
        <v>75</v>
      </c>
      <c r="N19" s="22"/>
      <c r="O19" s="22">
        <f t="shared" si="3"/>
        <v>75</v>
      </c>
      <c r="P19" s="22">
        <f t="shared" si="4"/>
        <v>134</v>
      </c>
      <c r="Q19" s="22">
        <f t="shared" si="0"/>
        <v>1</v>
      </c>
      <c r="R19" s="22">
        <f ca="1">LOOKUP($Q19,'Team Scores'!$A$3:$A$12,'Team Scores'!$B$3:$B$12)</f>
        <v>12</v>
      </c>
      <c r="S19" s="55">
        <f t="shared" si="1"/>
        <v>209.5404632</v>
      </c>
      <c r="T19" s="40">
        <f t="shared" si="5"/>
        <v>59</v>
      </c>
      <c r="U19" s="40">
        <f t="shared" si="6"/>
        <v>75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5</v>
      </c>
      <c r="B20" s="43" t="s">
        <v>634</v>
      </c>
      <c r="C20" s="22">
        <v>48</v>
      </c>
      <c r="D20" s="36" t="s">
        <v>710</v>
      </c>
      <c r="E20" s="50">
        <v>33370</v>
      </c>
      <c r="F20" s="52" t="s">
        <v>660</v>
      </c>
      <c r="G20" s="81">
        <v>47.64</v>
      </c>
      <c r="H20" s="22">
        <v>38</v>
      </c>
      <c r="I20" s="22">
        <v>-41</v>
      </c>
      <c r="J20" s="22">
        <v>-41</v>
      </c>
      <c r="K20" s="22">
        <f t="shared" si="2"/>
        <v>38</v>
      </c>
      <c r="L20" s="22">
        <v>48</v>
      </c>
      <c r="M20" s="22">
        <v>-51</v>
      </c>
      <c r="N20" s="22">
        <v>51</v>
      </c>
      <c r="O20" s="22">
        <f t="shared" si="3"/>
        <v>51</v>
      </c>
      <c r="P20" s="22">
        <f t="shared" si="4"/>
        <v>89</v>
      </c>
      <c r="Q20" s="22">
        <f t="shared" si="0"/>
        <v>4</v>
      </c>
      <c r="R20" s="22">
        <f ca="1">LOOKUP($Q20,'Team Scores'!$A$3:$A$12,'Team Scores'!$B$3:$B$12)</f>
        <v>7</v>
      </c>
      <c r="S20" s="55">
        <f t="shared" si="1"/>
        <v>136.83728640000001</v>
      </c>
      <c r="T20" s="40">
        <f t="shared" si="5"/>
        <v>38</v>
      </c>
      <c r="U20" s="40">
        <f t="shared" si="6"/>
        <v>51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6</v>
      </c>
      <c r="B21" s="43" t="s">
        <v>634</v>
      </c>
      <c r="C21" s="22">
        <v>48</v>
      </c>
      <c r="D21" s="36" t="s">
        <v>667</v>
      </c>
      <c r="E21" s="50">
        <v>33085</v>
      </c>
      <c r="F21" s="52" t="s">
        <v>651</v>
      </c>
      <c r="G21" s="81">
        <v>47.81</v>
      </c>
      <c r="H21" s="22">
        <v>45</v>
      </c>
      <c r="I21" s="22">
        <v>-48</v>
      </c>
      <c r="J21" s="22">
        <v>48</v>
      </c>
      <c r="K21" s="22">
        <f t="shared" si="2"/>
        <v>48</v>
      </c>
      <c r="L21" s="22">
        <v>62</v>
      </c>
      <c r="M21" s="22">
        <v>64</v>
      </c>
      <c r="N21" s="22">
        <v>66</v>
      </c>
      <c r="O21" s="22">
        <f t="shared" si="3"/>
        <v>66</v>
      </c>
      <c r="P21" s="22">
        <f t="shared" si="4"/>
        <v>114</v>
      </c>
      <c r="Q21" s="22">
        <f t="shared" si="0"/>
        <v>3</v>
      </c>
      <c r="R21" s="22">
        <f ca="1">LOOKUP($Q21,'Team Scores'!$A$3:$A$12,'Team Scores'!$B$3:$B$12)</f>
        <v>8</v>
      </c>
      <c r="S21" s="55">
        <f t="shared" si="1"/>
        <v>174.7218264</v>
      </c>
      <c r="T21" s="40">
        <f t="shared" si="5"/>
        <v>48</v>
      </c>
      <c r="U21" s="40">
        <f t="shared" si="6"/>
        <v>66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/>
      <c r="B22" s="43"/>
      <c r="C22" s="22"/>
      <c r="D22" s="36"/>
      <c r="E22" s="50"/>
      <c r="F22" s="52"/>
      <c r="G22" s="81"/>
      <c r="H22" s="22"/>
      <c r="I22" s="22"/>
      <c r="J22" s="22"/>
      <c r="K22" s="22">
        <f t="shared" si="2"/>
        <v>0</v>
      </c>
      <c r="L22" s="22"/>
      <c r="M22" s="22"/>
      <c r="N22" s="22"/>
      <c r="O22" s="22">
        <f t="shared" si="3"/>
        <v>0</v>
      </c>
      <c r="P22" s="22">
        <f t="shared" si="4"/>
        <v>0</v>
      </c>
      <c r="Q22" s="22"/>
      <c r="R22" s="22"/>
      <c r="S22" s="55" t="str">
        <f t="shared" si="1"/>
        <v/>
      </c>
      <c r="T22" s="40">
        <f t="shared" si="5"/>
        <v>0</v>
      </c>
      <c r="U22" s="40">
        <f t="shared" si="6"/>
        <v>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7</v>
      </c>
      <c r="B23" s="43" t="s">
        <v>634</v>
      </c>
      <c r="C23" s="22">
        <v>53</v>
      </c>
      <c r="D23" s="36" t="s">
        <v>711</v>
      </c>
      <c r="E23" s="50">
        <v>32124</v>
      </c>
      <c r="F23" s="52" t="s">
        <v>798</v>
      </c>
      <c r="G23" s="81">
        <v>52.15</v>
      </c>
      <c r="H23" s="22">
        <v>-58</v>
      </c>
      <c r="I23" s="22">
        <v>58</v>
      </c>
      <c r="J23" s="22">
        <v>-61</v>
      </c>
      <c r="K23" s="22">
        <f t="shared" si="2"/>
        <v>58</v>
      </c>
      <c r="L23" s="22">
        <v>68</v>
      </c>
      <c r="M23" s="22">
        <v>71</v>
      </c>
      <c r="N23" s="22">
        <v>-72</v>
      </c>
      <c r="O23" s="22">
        <f t="shared" si="3"/>
        <v>71</v>
      </c>
      <c r="P23" s="22">
        <f t="shared" si="4"/>
        <v>129</v>
      </c>
      <c r="Q23" s="22">
        <f>RANK($P23,$P$23:$P$25)</f>
        <v>3</v>
      </c>
      <c r="R23" s="22">
        <f ca="1">LOOKUP($Q23,'Team Scores'!$A$3:$A$12,'Team Scores'!$B$3:$B$12)</f>
        <v>8</v>
      </c>
      <c r="S23" s="55">
        <f t="shared" si="1"/>
        <v>183.70803570000001</v>
      </c>
      <c r="T23" s="40">
        <f t="shared" si="5"/>
        <v>58</v>
      </c>
      <c r="U23" s="40">
        <f t="shared" si="6"/>
        <v>71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8</v>
      </c>
      <c r="B24" s="43" t="s">
        <v>634</v>
      </c>
      <c r="C24" s="22">
        <v>53</v>
      </c>
      <c r="D24" s="36" t="s">
        <v>712</v>
      </c>
      <c r="E24" s="50">
        <v>33367</v>
      </c>
      <c r="F24" s="52" t="s">
        <v>799</v>
      </c>
      <c r="G24" s="81">
        <v>52.58</v>
      </c>
      <c r="H24" s="22">
        <v>58</v>
      </c>
      <c r="I24" s="22">
        <v>61</v>
      </c>
      <c r="J24" s="22">
        <v>64</v>
      </c>
      <c r="K24" s="22">
        <f t="shared" si="2"/>
        <v>64</v>
      </c>
      <c r="L24" s="22">
        <v>-75</v>
      </c>
      <c r="M24" s="22">
        <v>77</v>
      </c>
      <c r="N24" s="22">
        <v>80</v>
      </c>
      <c r="O24" s="22">
        <f t="shared" si="3"/>
        <v>80</v>
      </c>
      <c r="P24" s="22">
        <f t="shared" si="4"/>
        <v>144</v>
      </c>
      <c r="Q24" s="22">
        <f>RANK($P24,$P$23:$P$25)</f>
        <v>1</v>
      </c>
      <c r="R24" s="22">
        <f ca="1">LOOKUP($Q24,'Team Scores'!$A$3:$A$12,'Team Scores'!$B$3:$B$12)</f>
        <v>12</v>
      </c>
      <c r="S24" s="55">
        <f t="shared" si="1"/>
        <v>203.72364000000002</v>
      </c>
      <c r="T24" s="40">
        <f t="shared" si="5"/>
        <v>64</v>
      </c>
      <c r="U24" s="40">
        <f t="shared" si="6"/>
        <v>80</v>
      </c>
      <c r="V24" s="5"/>
      <c r="W24" s="5"/>
      <c r="X24" s="5"/>
      <c r="Y24" s="5"/>
      <c r="Z24" s="5"/>
      <c r="AA24" s="5"/>
      <c r="AB24" s="5"/>
    </row>
    <row r="25" spans="1:28" s="21" customFormat="1">
      <c r="A25" s="22">
        <v>9</v>
      </c>
      <c r="B25" s="43" t="s">
        <v>634</v>
      </c>
      <c r="C25" s="22">
        <v>53</v>
      </c>
      <c r="D25" s="36" t="s">
        <v>713</v>
      </c>
      <c r="E25" s="50">
        <v>31907</v>
      </c>
      <c r="F25" s="52" t="s">
        <v>517</v>
      </c>
      <c r="G25" s="81">
        <v>52.3</v>
      </c>
      <c r="H25" s="22">
        <v>59</v>
      </c>
      <c r="I25" s="22">
        <v>-62</v>
      </c>
      <c r="J25" s="22">
        <v>-62</v>
      </c>
      <c r="K25" s="22">
        <f t="shared" si="2"/>
        <v>59</v>
      </c>
      <c r="L25" s="22">
        <v>68</v>
      </c>
      <c r="M25" s="22">
        <v>71</v>
      </c>
      <c r="N25" s="22">
        <v>-73</v>
      </c>
      <c r="O25" s="22">
        <f t="shared" si="3"/>
        <v>71</v>
      </c>
      <c r="P25" s="22">
        <f t="shared" si="4"/>
        <v>130</v>
      </c>
      <c r="Q25" s="22">
        <f>RANK($P25,$P$23:$P$25)</f>
        <v>2</v>
      </c>
      <c r="R25" s="22">
        <f ca="1">LOOKUP($Q25,'Team Scores'!$A$3:$A$12,'Team Scores'!$B$3:$B$12)</f>
        <v>9</v>
      </c>
      <c r="S25" s="55">
        <f t="shared" si="1"/>
        <v>184.70496199999999</v>
      </c>
      <c r="T25" s="40">
        <f t="shared" si="5"/>
        <v>59</v>
      </c>
      <c r="U25" s="40">
        <f t="shared" si="6"/>
        <v>71</v>
      </c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81"/>
      <c r="H26" s="22"/>
      <c r="I26" s="22"/>
      <c r="J26" s="22"/>
      <c r="K26" s="22">
        <f t="shared" si="2"/>
        <v>0</v>
      </c>
      <c r="L26" s="22"/>
      <c r="M26" s="22"/>
      <c r="N26" s="22"/>
      <c r="O26" s="22">
        <f t="shared" si="3"/>
        <v>0</v>
      </c>
      <c r="P26" s="22">
        <f t="shared" si="4"/>
        <v>0</v>
      </c>
      <c r="Q26" s="22"/>
      <c r="R26" s="22"/>
      <c r="S26" s="55" t="str">
        <f t="shared" si="1"/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81"/>
      <c r="H27" s="22"/>
      <c r="I27" s="22"/>
      <c r="J27" s="22"/>
      <c r="K27" s="22">
        <f t="shared" si="2"/>
        <v>0</v>
      </c>
      <c r="L27" s="22"/>
      <c r="M27" s="22"/>
      <c r="N27" s="22"/>
      <c r="O27" s="22">
        <f t="shared" si="3"/>
        <v>0</v>
      </c>
      <c r="P27" s="22">
        <f t="shared" si="4"/>
        <v>0</v>
      </c>
      <c r="Q27" s="22"/>
      <c r="R27" s="22"/>
      <c r="S27" s="55" t="str">
        <f t="shared" si="1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81"/>
      <c r="H28" s="22"/>
      <c r="I28" s="22"/>
      <c r="J28" s="22"/>
      <c r="K28" s="22">
        <f t="shared" si="2"/>
        <v>0</v>
      </c>
      <c r="L28" s="22"/>
      <c r="M28" s="22"/>
      <c r="N28" s="22"/>
      <c r="O28" s="22">
        <f t="shared" si="3"/>
        <v>0</v>
      </c>
      <c r="P28" s="22">
        <f t="shared" si="4"/>
        <v>0</v>
      </c>
      <c r="Q28" s="22"/>
      <c r="R28" s="22"/>
      <c r="S28" s="55" t="str">
        <f t="shared" si="1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81"/>
      <c r="H29" s="22"/>
      <c r="I29" s="22"/>
      <c r="J29" s="22"/>
      <c r="K29" s="22">
        <f t="shared" si="2"/>
        <v>0</v>
      </c>
      <c r="L29" s="22"/>
      <c r="M29" s="22"/>
      <c r="N29" s="22"/>
      <c r="O29" s="22">
        <f t="shared" si="3"/>
        <v>0</v>
      </c>
      <c r="P29" s="22">
        <f t="shared" si="4"/>
        <v>0</v>
      </c>
      <c r="Q29" s="22"/>
      <c r="R29" s="22"/>
      <c r="S29" s="55" t="str">
        <f t="shared" si="1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81"/>
      <c r="H30" s="22"/>
      <c r="I30" s="22"/>
      <c r="J30" s="22"/>
      <c r="K30" s="22">
        <f t="shared" si="2"/>
        <v>0</v>
      </c>
      <c r="L30" s="22"/>
      <c r="M30" s="22"/>
      <c r="N30" s="22"/>
      <c r="O30" s="22">
        <f t="shared" si="3"/>
        <v>0</v>
      </c>
      <c r="P30" s="22">
        <f t="shared" si="4"/>
        <v>0</v>
      </c>
      <c r="Q30" s="22"/>
      <c r="R30" s="22"/>
      <c r="S30" s="55" t="str">
        <f t="shared" si="1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81"/>
      <c r="H31" s="22"/>
      <c r="I31" s="22"/>
      <c r="J31" s="22"/>
      <c r="K31" s="22">
        <f t="shared" si="2"/>
        <v>0</v>
      </c>
      <c r="L31" s="22"/>
      <c r="M31" s="22"/>
      <c r="N31" s="22"/>
      <c r="O31" s="22">
        <f t="shared" si="3"/>
        <v>0</v>
      </c>
      <c r="P31" s="22">
        <f t="shared" si="4"/>
        <v>0</v>
      </c>
      <c r="Q31" s="22"/>
      <c r="R31" s="22"/>
      <c r="S31" s="55" t="str">
        <f t="shared" si="1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81"/>
      <c r="H32" s="22"/>
      <c r="I32" s="22"/>
      <c r="J32" s="22"/>
      <c r="K32" s="22">
        <f t="shared" si="2"/>
        <v>0</v>
      </c>
      <c r="L32" s="22"/>
      <c r="M32" s="22"/>
      <c r="N32" s="22"/>
      <c r="O32" s="22">
        <f t="shared" si="3"/>
        <v>0</v>
      </c>
      <c r="P32" s="22">
        <f t="shared" si="4"/>
        <v>0</v>
      </c>
      <c r="Q32" s="22"/>
      <c r="R32" s="22"/>
      <c r="S32" s="55" t="str">
        <f t="shared" si="1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81"/>
      <c r="H33" s="22"/>
      <c r="I33" s="22"/>
      <c r="J33" s="22"/>
      <c r="K33" s="22">
        <f t="shared" si="2"/>
        <v>0</v>
      </c>
      <c r="L33" s="22"/>
      <c r="M33" s="22"/>
      <c r="N33" s="22"/>
      <c r="O33" s="22">
        <f t="shared" si="3"/>
        <v>0</v>
      </c>
      <c r="P33" s="22">
        <f t="shared" si="4"/>
        <v>0</v>
      </c>
      <c r="Q33" s="22"/>
      <c r="R33" s="22"/>
      <c r="S33" s="55" t="str">
        <f t="shared" si="1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81"/>
      <c r="H34" s="22"/>
      <c r="I34" s="22"/>
      <c r="J34" s="22"/>
      <c r="K34" s="22">
        <f t="shared" si="2"/>
        <v>0</v>
      </c>
      <c r="L34" s="22"/>
      <c r="M34" s="22"/>
      <c r="N34" s="22"/>
      <c r="O34" s="22">
        <f t="shared" si="3"/>
        <v>0</v>
      </c>
      <c r="P34" s="22">
        <f t="shared" si="4"/>
        <v>0</v>
      </c>
      <c r="Q34" s="22"/>
      <c r="R34" s="22"/>
      <c r="S34" s="55" t="str">
        <f t="shared" si="1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81"/>
      <c r="H35" s="22"/>
      <c r="I35" s="22"/>
      <c r="J35" s="22"/>
      <c r="K35" s="22">
        <f t="shared" si="2"/>
        <v>0</v>
      </c>
      <c r="L35" s="22"/>
      <c r="M35" s="22"/>
      <c r="N35" s="22"/>
      <c r="O35" s="22">
        <f t="shared" si="3"/>
        <v>0</v>
      </c>
      <c r="P35" s="22">
        <f t="shared" si="4"/>
        <v>0</v>
      </c>
      <c r="Q35" s="22"/>
      <c r="R35" s="22"/>
      <c r="S35" s="55" t="str">
        <f t="shared" si="1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81"/>
      <c r="H36" s="22"/>
      <c r="I36" s="22"/>
      <c r="J36" s="22"/>
      <c r="K36" s="22">
        <f t="shared" si="2"/>
        <v>0</v>
      </c>
      <c r="L36" s="22"/>
      <c r="M36" s="22"/>
      <c r="N36" s="22"/>
      <c r="O36" s="22">
        <f t="shared" si="3"/>
        <v>0</v>
      </c>
      <c r="P36" s="22">
        <f t="shared" si="4"/>
        <v>0</v>
      </c>
      <c r="Q36" s="22"/>
      <c r="R36" s="22"/>
      <c r="S36" s="55" t="str">
        <f t="shared" si="1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85"/>
      <c r="D37" s="85"/>
      <c r="E37" s="85"/>
      <c r="F37" s="85"/>
      <c r="G37" s="85"/>
      <c r="I37" s="24"/>
      <c r="J37" s="24"/>
      <c r="K37" s="24"/>
      <c r="M37" s="23" t="s">
        <v>600</v>
      </c>
      <c r="N37" s="92" t="s">
        <v>132</v>
      </c>
      <c r="O37" s="92"/>
      <c r="P37" s="92"/>
      <c r="Q37" s="92"/>
      <c r="R37" s="92"/>
      <c r="S37" s="92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85"/>
      <c r="D38" s="85"/>
      <c r="E38" s="85"/>
      <c r="F38" s="85"/>
      <c r="G38" s="85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86"/>
      <c r="D39" s="86"/>
      <c r="E39" s="86"/>
      <c r="F39" s="86"/>
      <c r="G39" s="86"/>
      <c r="I39" s="24"/>
      <c r="J39" s="24"/>
      <c r="K39" s="24"/>
      <c r="M39" s="23" t="s">
        <v>595</v>
      </c>
      <c r="N39" s="93">
        <v>40284</v>
      </c>
      <c r="O39" s="93"/>
      <c r="P39" s="93"/>
      <c r="Q39" s="93"/>
      <c r="R39" s="93"/>
      <c r="S39" s="93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86"/>
      <c r="D40" s="86"/>
      <c r="E40" s="86"/>
      <c r="F40" s="86"/>
      <c r="G40" s="86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G41" s="76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G42" s="76"/>
      <c r="T42" s="40"/>
      <c r="U42" s="40"/>
    </row>
    <row r="43" spans="1:28" s="5" customFormat="1">
      <c r="A43" s="40"/>
      <c r="B43" s="40"/>
      <c r="C43" s="40"/>
      <c r="G43" s="76"/>
      <c r="T43" s="40"/>
      <c r="U43" s="40"/>
    </row>
    <row r="44" spans="1:28" s="5" customFormat="1">
      <c r="A44" s="40"/>
      <c r="B44" s="40"/>
      <c r="C44" s="40"/>
      <c r="G44" s="76"/>
      <c r="T44" s="40"/>
      <c r="U44" s="40"/>
    </row>
    <row r="45" spans="1:28" s="5" customFormat="1">
      <c r="A45" s="40"/>
      <c r="B45" s="40"/>
      <c r="C45" s="40"/>
      <c r="G45" s="76"/>
      <c r="T45" s="40"/>
      <c r="U45" s="40"/>
    </row>
    <row r="46" spans="1:28" s="5" customFormat="1">
      <c r="A46" s="40"/>
      <c r="B46" s="40"/>
      <c r="C46" s="40"/>
      <c r="G46" s="76"/>
      <c r="T46" s="40"/>
      <c r="U46" s="40"/>
    </row>
    <row r="47" spans="1:28" s="5" customFormat="1">
      <c r="A47" s="40"/>
      <c r="B47" s="40"/>
      <c r="C47" s="40"/>
      <c r="G47" s="76"/>
      <c r="T47" s="40"/>
      <c r="U47" s="40"/>
    </row>
    <row r="48" spans="1:28" s="5" customFormat="1">
      <c r="A48" s="40"/>
      <c r="B48" s="40"/>
      <c r="C48" s="40"/>
      <c r="G48" s="76"/>
      <c r="T48" s="40"/>
      <c r="U48" s="40"/>
    </row>
    <row r="49" spans="1:21" s="5" customFormat="1">
      <c r="A49" s="40"/>
      <c r="B49" s="40"/>
      <c r="C49" s="40"/>
      <c r="G49" s="76"/>
      <c r="T49" s="40"/>
      <c r="U49" s="40"/>
    </row>
    <row r="50" spans="1:21" s="5" customFormat="1">
      <c r="A50" s="40"/>
      <c r="B50" s="40"/>
      <c r="C50" s="40"/>
      <c r="G50" s="76"/>
      <c r="T50" s="40"/>
      <c r="U50" s="40"/>
    </row>
    <row r="51" spans="1:21" s="5" customFormat="1">
      <c r="A51" s="40"/>
      <c r="B51" s="40"/>
      <c r="C51" s="40"/>
      <c r="G51" s="76"/>
      <c r="T51" s="40"/>
      <c r="U51" s="40"/>
    </row>
    <row r="52" spans="1:21" s="5" customFormat="1">
      <c r="A52" s="40"/>
      <c r="B52" s="40"/>
      <c r="C52" s="40"/>
      <c r="G52" s="76"/>
      <c r="T52" s="40"/>
      <c r="U52" s="40"/>
    </row>
    <row r="53" spans="1:21" s="5" customFormat="1">
      <c r="A53" s="40"/>
      <c r="B53" s="40"/>
      <c r="C53" s="40"/>
      <c r="G53" s="76"/>
      <c r="T53" s="40"/>
      <c r="U53" s="40"/>
    </row>
    <row r="54" spans="1:21" s="5" customFormat="1">
      <c r="A54" s="40"/>
      <c r="B54" s="40"/>
      <c r="C54" s="40"/>
      <c r="G54" s="76"/>
      <c r="T54" s="40"/>
      <c r="U54" s="40"/>
    </row>
    <row r="55" spans="1:21" s="5" customFormat="1">
      <c r="A55" s="40"/>
      <c r="B55" s="40"/>
      <c r="C55" s="40"/>
      <c r="G55" s="76"/>
      <c r="T55" s="40"/>
      <c r="U55" s="40"/>
    </row>
    <row r="56" spans="1:21" s="5" customFormat="1">
      <c r="A56" s="40"/>
      <c r="B56" s="40"/>
      <c r="C56" s="40"/>
      <c r="G56" s="76"/>
      <c r="T56" s="40"/>
      <c r="U56" s="40"/>
    </row>
    <row r="57" spans="1:21" s="5" customFormat="1">
      <c r="A57" s="40"/>
      <c r="B57" s="40"/>
      <c r="C57" s="40"/>
      <c r="G57" s="76"/>
      <c r="T57" s="40"/>
      <c r="U57" s="40"/>
    </row>
    <row r="58" spans="1:21" s="5" customFormat="1">
      <c r="A58" s="40"/>
      <c r="B58" s="40"/>
      <c r="C58" s="40"/>
      <c r="G58" s="76"/>
      <c r="T58" s="40"/>
      <c r="U58" s="40"/>
    </row>
    <row r="59" spans="1:21" s="5" customFormat="1">
      <c r="A59" s="40"/>
      <c r="B59" s="40"/>
      <c r="C59" s="40"/>
      <c r="G59" s="76"/>
      <c r="T59" s="40"/>
      <c r="U59" s="40"/>
    </row>
    <row r="60" spans="1:21" s="5" customFormat="1">
      <c r="A60" s="40"/>
      <c r="B60" s="40"/>
      <c r="C60" s="40"/>
      <c r="G60" s="76"/>
      <c r="T60" s="40"/>
      <c r="U60" s="40"/>
    </row>
    <row r="61" spans="1:21" s="5" customFormat="1">
      <c r="A61" s="40"/>
      <c r="B61" s="40"/>
      <c r="C61" s="40"/>
      <c r="G61" s="76"/>
      <c r="T61" s="40"/>
      <c r="U61" s="40"/>
    </row>
    <row r="62" spans="1:21" s="5" customFormat="1">
      <c r="A62" s="40"/>
      <c r="B62" s="40"/>
      <c r="C62" s="40"/>
      <c r="G62" s="76"/>
      <c r="T62" s="40"/>
      <c r="U62" s="40"/>
    </row>
    <row r="63" spans="1:21" s="5" customFormat="1">
      <c r="A63" s="40"/>
      <c r="B63" s="40"/>
      <c r="C63" s="40"/>
      <c r="G63" s="76"/>
      <c r="T63" s="40"/>
      <c r="U63" s="40"/>
    </row>
    <row r="64" spans="1:21" s="5" customFormat="1">
      <c r="A64" s="40"/>
      <c r="B64" s="40"/>
      <c r="C64" s="40"/>
      <c r="G64" s="76"/>
      <c r="T64" s="40"/>
      <c r="U64" s="40"/>
    </row>
    <row r="65" spans="1:21" s="5" customFormat="1">
      <c r="A65" s="40"/>
      <c r="B65" s="40"/>
      <c r="C65" s="40"/>
      <c r="G65" s="76"/>
      <c r="T65" s="40"/>
      <c r="U65" s="40"/>
    </row>
    <row r="66" spans="1:21" s="5" customFormat="1">
      <c r="A66" s="40"/>
      <c r="B66" s="40"/>
      <c r="C66" s="40"/>
      <c r="G66" s="76"/>
      <c r="T66" s="40"/>
      <c r="U66" s="40"/>
    </row>
    <row r="67" spans="1:21" s="5" customFormat="1">
      <c r="A67" s="40"/>
      <c r="B67" s="40"/>
      <c r="C67" s="40"/>
      <c r="G67" s="76"/>
      <c r="T67" s="40"/>
      <c r="U67" s="40"/>
    </row>
    <row r="68" spans="1:21" s="5" customFormat="1">
      <c r="A68" s="40"/>
      <c r="B68" s="40"/>
      <c r="C68" s="40"/>
      <c r="G68" s="76"/>
      <c r="T68" s="40"/>
      <c r="U68" s="40"/>
    </row>
    <row r="69" spans="1:21" s="5" customFormat="1">
      <c r="A69" s="40"/>
      <c r="B69" s="40"/>
      <c r="C69" s="40"/>
      <c r="G69" s="76"/>
      <c r="T69" s="40"/>
      <c r="U69" s="40"/>
    </row>
    <row r="70" spans="1:21" s="5" customFormat="1">
      <c r="A70" s="40"/>
      <c r="B70" s="40"/>
      <c r="C70" s="40"/>
      <c r="G70" s="76"/>
      <c r="T70" s="40"/>
      <c r="U70" s="40"/>
    </row>
    <row r="71" spans="1:21" s="5" customFormat="1">
      <c r="A71" s="40"/>
      <c r="B71" s="40"/>
      <c r="C71" s="40"/>
      <c r="G71" s="76"/>
      <c r="T71" s="40"/>
      <c r="U71" s="40"/>
    </row>
    <row r="72" spans="1:21" s="5" customFormat="1">
      <c r="A72" s="40"/>
      <c r="B72" s="40"/>
      <c r="C72" s="40"/>
      <c r="G72" s="76"/>
      <c r="T72" s="40"/>
      <c r="U72" s="40"/>
    </row>
    <row r="73" spans="1:21" s="5" customFormat="1">
      <c r="A73" s="40"/>
      <c r="B73" s="40"/>
      <c r="C73" s="40"/>
      <c r="G73" s="76"/>
      <c r="T73" s="40"/>
      <c r="U73" s="40"/>
    </row>
    <row r="74" spans="1:21" s="5" customFormat="1">
      <c r="A74" s="40"/>
      <c r="B74" s="40"/>
      <c r="C74" s="40"/>
      <c r="G74" s="76"/>
      <c r="T74" s="40"/>
      <c r="U74" s="40"/>
    </row>
    <row r="75" spans="1:21" s="5" customFormat="1">
      <c r="A75" s="40"/>
      <c r="B75" s="40"/>
      <c r="C75" s="40"/>
      <c r="G75" s="76"/>
      <c r="T75" s="40"/>
      <c r="U75" s="40"/>
    </row>
    <row r="76" spans="1:21" s="5" customFormat="1">
      <c r="A76" s="40"/>
      <c r="B76" s="40"/>
      <c r="C76" s="40"/>
      <c r="G76" s="76"/>
      <c r="T76" s="40"/>
      <c r="U76" s="40"/>
    </row>
    <row r="77" spans="1:21" s="5" customFormat="1">
      <c r="A77" s="40"/>
      <c r="B77" s="40"/>
      <c r="C77" s="40"/>
      <c r="G77" s="76"/>
      <c r="T77" s="40"/>
      <c r="U77" s="40"/>
    </row>
    <row r="78" spans="1:21" s="5" customFormat="1">
      <c r="A78" s="40"/>
      <c r="B78" s="40"/>
      <c r="C78" s="40"/>
      <c r="G78" s="76"/>
      <c r="T78" s="40"/>
      <c r="U78" s="40"/>
    </row>
    <row r="79" spans="1:21" s="5" customFormat="1">
      <c r="A79" s="40"/>
      <c r="B79" s="40"/>
      <c r="C79" s="40"/>
      <c r="G79" s="76"/>
      <c r="T79" s="40"/>
      <c r="U79" s="40"/>
    </row>
    <row r="80" spans="1:21" s="5" customFormat="1">
      <c r="A80" s="40"/>
      <c r="B80" s="40"/>
      <c r="C80" s="40"/>
      <c r="G80" s="76"/>
      <c r="T80" s="40"/>
      <c r="U80" s="40"/>
    </row>
    <row r="81" spans="1:21" s="5" customFormat="1">
      <c r="A81" s="40"/>
      <c r="B81" s="40"/>
      <c r="C81" s="40"/>
      <c r="G81" s="76"/>
      <c r="T81" s="40"/>
      <c r="U81" s="40"/>
    </row>
    <row r="82" spans="1:21" s="5" customFormat="1">
      <c r="A82" s="40"/>
      <c r="B82" s="40"/>
      <c r="C82" s="40"/>
      <c r="G82" s="76"/>
      <c r="T82" s="40"/>
      <c r="U82" s="40"/>
    </row>
    <row r="83" spans="1:21" s="5" customFormat="1">
      <c r="A83" s="40"/>
      <c r="B83" s="40"/>
      <c r="C83" s="40"/>
      <c r="G83" s="76"/>
      <c r="T83" s="40"/>
      <c r="U83" s="40"/>
    </row>
    <row r="84" spans="1:21" s="5" customFormat="1">
      <c r="A84" s="40"/>
      <c r="B84" s="40"/>
      <c r="C84" s="40"/>
      <c r="G84" s="76"/>
      <c r="T84" s="40"/>
      <c r="U84" s="40"/>
    </row>
    <row r="85" spans="1:21" s="5" customFormat="1">
      <c r="A85" s="40"/>
      <c r="B85" s="40"/>
      <c r="C85" s="40"/>
      <c r="G85" s="76"/>
      <c r="T85" s="40"/>
      <c r="U85" s="40"/>
    </row>
    <row r="86" spans="1:21" s="5" customFormat="1">
      <c r="A86" s="40"/>
      <c r="B86" s="40"/>
      <c r="C86" s="40"/>
      <c r="G86" s="76"/>
      <c r="T86" s="40"/>
      <c r="U86" s="40"/>
    </row>
    <row r="87" spans="1:21" s="5" customFormat="1">
      <c r="A87" s="40"/>
      <c r="B87" s="40"/>
      <c r="C87" s="40"/>
      <c r="G87" s="76"/>
      <c r="T87" s="40"/>
      <c r="U87" s="40"/>
    </row>
    <row r="88" spans="1:21" s="5" customFormat="1">
      <c r="A88" s="40"/>
      <c r="B88" s="40"/>
      <c r="C88" s="40"/>
      <c r="G88" s="76"/>
      <c r="T88" s="40"/>
      <c r="U88" s="40"/>
    </row>
    <row r="89" spans="1:21" s="5" customFormat="1">
      <c r="A89" s="40"/>
      <c r="B89" s="40"/>
      <c r="C89" s="40"/>
      <c r="G89" s="76"/>
      <c r="T89" s="40"/>
      <c r="U89" s="40"/>
    </row>
    <row r="90" spans="1:21" s="5" customFormat="1">
      <c r="A90" s="40"/>
      <c r="B90" s="40"/>
      <c r="C90" s="40"/>
      <c r="G90" s="76"/>
      <c r="T90" s="40"/>
      <c r="U90" s="40"/>
    </row>
    <row r="91" spans="1:21" s="5" customFormat="1">
      <c r="A91" s="40"/>
      <c r="B91" s="40"/>
      <c r="C91" s="40"/>
      <c r="G91" s="76"/>
      <c r="T91" s="40"/>
      <c r="U91" s="40"/>
    </row>
    <row r="92" spans="1:21" s="5" customFormat="1">
      <c r="A92" s="40"/>
      <c r="B92" s="40"/>
      <c r="C92" s="40"/>
      <c r="G92" s="76"/>
      <c r="T92" s="40"/>
      <c r="U92" s="40"/>
    </row>
    <row r="93" spans="1:21" s="5" customFormat="1">
      <c r="A93" s="40"/>
      <c r="B93" s="40"/>
      <c r="C93" s="40"/>
      <c r="G93" s="76"/>
      <c r="T93" s="40"/>
      <c r="U93" s="40"/>
    </row>
    <row r="94" spans="1:21" s="5" customFormat="1">
      <c r="A94" s="40"/>
      <c r="B94" s="40"/>
      <c r="C94" s="40"/>
      <c r="G94" s="76"/>
      <c r="T94" s="40"/>
      <c r="U94" s="40"/>
    </row>
    <row r="95" spans="1:21" s="5" customFormat="1">
      <c r="A95" s="40"/>
      <c r="B95" s="40"/>
      <c r="C95" s="40"/>
      <c r="G95" s="76"/>
      <c r="T95" s="40"/>
      <c r="U95" s="40"/>
    </row>
    <row r="96" spans="1:21" s="5" customFormat="1">
      <c r="A96" s="40"/>
      <c r="B96" s="40"/>
      <c r="C96" s="40"/>
      <c r="G96" s="76"/>
      <c r="T96" s="40"/>
      <c r="U96" s="40"/>
    </row>
    <row r="97" spans="1:21" s="5" customFormat="1">
      <c r="A97" s="40"/>
      <c r="B97" s="40"/>
      <c r="C97" s="40"/>
      <c r="G97" s="76"/>
      <c r="T97" s="40"/>
      <c r="U97" s="40"/>
    </row>
    <row r="98" spans="1:21" s="5" customFormat="1">
      <c r="A98" s="40"/>
      <c r="B98" s="40"/>
      <c r="C98" s="40"/>
      <c r="G98" s="76"/>
      <c r="T98" s="40"/>
      <c r="U98" s="40"/>
    </row>
    <row r="99" spans="1:21" s="5" customFormat="1">
      <c r="A99" s="40"/>
      <c r="B99" s="40"/>
      <c r="C99" s="40"/>
      <c r="G99" s="76"/>
      <c r="T99" s="40"/>
      <c r="U99" s="40"/>
    </row>
    <row r="100" spans="1:21" s="5" customFormat="1">
      <c r="A100" s="40"/>
      <c r="B100" s="40"/>
      <c r="C100" s="40"/>
      <c r="G100" s="76"/>
      <c r="T100" s="40"/>
      <c r="U100" s="40"/>
    </row>
    <row r="101" spans="1:21" s="5" customFormat="1">
      <c r="A101" s="40"/>
      <c r="B101" s="40"/>
      <c r="C101" s="40"/>
      <c r="G101" s="76"/>
      <c r="T101" s="40"/>
      <c r="U101" s="40"/>
    </row>
    <row r="102" spans="1:21" s="5" customFormat="1">
      <c r="A102" s="40"/>
      <c r="B102" s="40"/>
      <c r="C102" s="40"/>
      <c r="G102" s="76"/>
      <c r="T102" s="40"/>
      <c r="U102" s="40"/>
    </row>
    <row r="103" spans="1:21" s="5" customFormat="1">
      <c r="A103" s="40"/>
      <c r="B103" s="40"/>
      <c r="C103" s="40"/>
      <c r="G103" s="76"/>
      <c r="T103" s="40"/>
      <c r="U103" s="40"/>
    </row>
    <row r="104" spans="1:21" s="5" customFormat="1">
      <c r="A104" s="40"/>
      <c r="B104" s="40"/>
      <c r="C104" s="40"/>
      <c r="G104" s="76"/>
      <c r="T104" s="40"/>
      <c r="U104" s="40"/>
    </row>
    <row r="105" spans="1:21" s="5" customFormat="1">
      <c r="A105" s="40"/>
      <c r="B105" s="40"/>
      <c r="C105" s="40"/>
      <c r="G105" s="76"/>
      <c r="T105" s="40"/>
      <c r="U105" s="40"/>
    </row>
    <row r="106" spans="1:21" s="5" customFormat="1">
      <c r="A106" s="40"/>
      <c r="B106" s="40"/>
      <c r="C106" s="40"/>
      <c r="G106" s="76"/>
      <c r="T106" s="40"/>
      <c r="U106" s="40"/>
    </row>
    <row r="107" spans="1:21" s="5" customFormat="1">
      <c r="A107" s="40"/>
      <c r="B107" s="40"/>
      <c r="C107" s="40"/>
      <c r="G107" s="76"/>
      <c r="T107" s="40"/>
      <c r="U107" s="40"/>
    </row>
    <row r="108" spans="1:21" s="5" customFormat="1">
      <c r="A108" s="40"/>
      <c r="B108" s="40"/>
      <c r="C108" s="40"/>
      <c r="G108" s="76"/>
      <c r="T108" s="40"/>
      <c r="U108" s="40"/>
    </row>
    <row r="109" spans="1:21" s="5" customFormat="1">
      <c r="A109" s="40"/>
      <c r="B109" s="40"/>
      <c r="C109" s="40"/>
      <c r="G109" s="76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8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8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8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8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8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8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8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8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8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8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8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8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8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8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8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8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8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8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8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8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8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8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8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8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8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8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8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8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8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8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8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8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8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8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8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8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8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8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8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8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8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8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8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8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8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8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8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8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8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8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8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8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8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8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8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8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8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8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8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8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8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8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8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8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8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8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8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8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8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8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8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8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8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8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8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8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8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8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8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8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8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8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8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8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8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8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8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8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8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8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8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8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8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8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8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8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8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8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8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8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8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8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8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8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8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8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8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8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8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8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8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8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8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8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8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8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8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8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8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8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8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8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8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8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8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8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8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8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8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8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8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8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8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8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8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8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8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8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8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8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8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8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8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8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8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8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8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8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8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8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8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8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8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8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8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8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8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8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8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8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8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8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8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8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8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8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8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8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8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8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8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8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8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8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8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8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8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8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8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8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8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8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8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8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8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8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8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8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8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8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8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8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8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8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8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8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8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8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8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8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8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8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8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8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8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8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8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8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8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8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8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8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8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8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8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8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8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8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8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8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8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8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8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8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8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8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8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8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8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8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8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8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8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8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8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8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8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8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8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8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8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8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8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8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8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8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8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8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8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8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8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8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8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8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8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8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8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8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8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8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8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8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8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8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8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8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8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8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8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8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8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8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8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8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8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8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8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8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8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8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8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8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8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8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8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8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8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8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8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8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8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8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8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8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8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8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8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8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8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8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8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8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8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8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8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8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8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8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8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8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8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8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8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8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8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8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8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8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8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8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8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8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8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8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8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8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8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8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8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8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8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8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8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8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8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8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8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8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8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8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8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8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8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8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8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8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8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8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8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8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8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8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8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8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8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8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8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8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8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8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8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8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8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8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8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8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8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8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8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8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8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8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8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8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8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8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8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8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8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8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8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8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8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8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8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8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8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8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8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8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8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8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8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8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8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8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8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8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8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8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8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8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8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8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8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8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8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8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8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8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8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8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8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8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8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8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8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8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8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8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8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8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8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8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8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8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8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8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8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8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8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8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8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8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8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8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8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8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8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8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8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8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8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3">
    <mergeCell ref="N37:S37"/>
    <mergeCell ref="N39:S39"/>
    <mergeCell ref="C37:G37"/>
    <mergeCell ref="L11:R11"/>
    <mergeCell ref="L12:R12"/>
    <mergeCell ref="F14:F15"/>
    <mergeCell ref="E7:L7"/>
    <mergeCell ref="C38:G38"/>
    <mergeCell ref="C39:G39"/>
    <mergeCell ref="C40:G40"/>
    <mergeCell ref="H14:J14"/>
    <mergeCell ref="D11:H11"/>
    <mergeCell ref="G12:H12"/>
  </mergeCells>
  <phoneticPr fontId="5" type="noConversion"/>
  <conditionalFormatting sqref="G16:G25 O16:O36 K16:K36 S16:S36">
    <cfRule type="cellIs" dxfId="59" priority="1" stopIfTrue="1" operator="lessThanOrEqual">
      <formula>0</formula>
    </cfRule>
  </conditionalFormatting>
  <conditionalFormatting sqref="P16:P36">
    <cfRule type="cellIs" dxfId="58" priority="2" stopIfTrue="1" operator="lessThanOrEqual">
      <formula>0</formula>
    </cfRule>
  </conditionalFormatting>
  <conditionalFormatting sqref="F16:F25">
    <cfRule type="cellIs" dxfId="57" priority="3" stopIfTrue="1" operator="equal">
      <formula>0</formula>
    </cfRule>
  </conditionalFormatting>
  <conditionalFormatting sqref="H16:J36 L16:N36">
    <cfRule type="cellIs" dxfId="56" priority="4" stopIfTrue="1" operator="equal">
      <formula>0</formula>
    </cfRule>
    <cfRule type="cellIs" dxfId="5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/>
  <headerFooter alignWithMargins="0"/>
  <drawing r:id="rId2"/>
  <legacyDrawing r:id="rId3"/>
  <oleObjects>
    <oleObject progId="Word.Picture.8"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U552"/>
  <sheetViews>
    <sheetView topLeftCell="A14" zoomScale="150" workbookViewId="0">
      <selection activeCell="Q25" sqref="Q25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84" t="s">
        <v>577</v>
      </c>
      <c r="F7" s="84"/>
      <c r="G7" s="84"/>
      <c r="H7" s="84"/>
      <c r="I7" s="84"/>
      <c r="J7" s="84"/>
      <c r="K7" s="84"/>
      <c r="L7" s="84"/>
      <c r="M7" s="3"/>
      <c r="N7" s="3"/>
      <c r="O7" s="3"/>
      <c r="P7" s="3"/>
      <c r="Q7" s="3"/>
      <c r="R7" s="3"/>
      <c r="S7" s="3"/>
    </row>
    <row r="8" spans="1:21" s="5" customFormat="1" ht="12" customHeight="1">
      <c r="A8" s="38"/>
      <c r="B8" s="39"/>
      <c r="C8" s="40"/>
    </row>
    <row r="9" spans="1:21" s="5" customFormat="1" ht="13.5" customHeight="1">
      <c r="A9" s="39"/>
      <c r="B9" s="39"/>
      <c r="C9" s="40"/>
    </row>
    <row r="10" spans="1:21" s="5" customFormat="1" ht="14.25" customHeight="1">
      <c r="A10" s="39"/>
      <c r="B10" s="39"/>
      <c r="C10" s="40"/>
    </row>
    <row r="11" spans="1:21" s="5" customFormat="1" ht="15.75" customHeight="1">
      <c r="A11" s="40"/>
      <c r="B11" s="40"/>
      <c r="C11" s="25"/>
      <c r="D11" s="90" t="s">
        <v>73</v>
      </c>
      <c r="E11" s="90"/>
      <c r="F11" s="90"/>
      <c r="G11" s="90"/>
      <c r="H11" s="90"/>
      <c r="K11" s="6" t="s">
        <v>579</v>
      </c>
      <c r="L11" s="90" t="s">
        <v>74</v>
      </c>
      <c r="M11" s="90"/>
      <c r="N11" s="90"/>
      <c r="O11" s="90"/>
      <c r="P11" s="90"/>
      <c r="Q11" s="90"/>
      <c r="R11" s="90"/>
    </row>
    <row r="12" spans="1:21" s="5" customFormat="1" ht="17.25" customHeight="1">
      <c r="A12" s="40"/>
      <c r="B12" s="40"/>
      <c r="C12" s="96">
        <v>40284</v>
      </c>
      <c r="D12" s="97"/>
      <c r="E12" s="8" t="s">
        <v>581</v>
      </c>
      <c r="F12" s="8"/>
      <c r="G12" s="91" t="s">
        <v>70</v>
      </c>
      <c r="H12" s="91"/>
      <c r="I12" s="9"/>
      <c r="K12" s="6" t="s">
        <v>582</v>
      </c>
      <c r="L12" s="86"/>
      <c r="M12" s="86"/>
      <c r="N12" s="86"/>
      <c r="O12" s="86"/>
      <c r="P12" s="86"/>
      <c r="Q12" s="86"/>
      <c r="R12" s="86"/>
    </row>
    <row r="13" spans="1:21" s="5" customFormat="1" ht="12" customHeight="1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4" t="s">
        <v>603</v>
      </c>
      <c r="G14" s="11" t="s">
        <v>586</v>
      </c>
      <c r="H14" s="87" t="s">
        <v>587</v>
      </c>
      <c r="I14" s="88"/>
      <c r="J14" s="89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95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16</v>
      </c>
      <c r="B16" s="42" t="s">
        <v>136</v>
      </c>
      <c r="C16" s="20">
        <v>56</v>
      </c>
      <c r="D16" s="35" t="s">
        <v>714</v>
      </c>
      <c r="E16" s="49">
        <v>32425</v>
      </c>
      <c r="F16" s="51" t="s">
        <v>517</v>
      </c>
      <c r="G16" s="20">
        <v>60.9</v>
      </c>
      <c r="H16" s="20">
        <v>76</v>
      </c>
      <c r="I16" s="20">
        <v>-80</v>
      </c>
      <c r="J16" s="20">
        <v>80</v>
      </c>
      <c r="K16" s="20">
        <f>MAX(H16:J16)</f>
        <v>80</v>
      </c>
      <c r="L16" s="20">
        <v>105</v>
      </c>
      <c r="M16" s="20">
        <v>110</v>
      </c>
      <c r="N16" s="20">
        <v>-114</v>
      </c>
      <c r="O16" s="20"/>
      <c r="P16" s="20">
        <f t="shared" ref="P16:P35" si="0">SUMIF($T16:$U16,"&gt;0")*AND($T16&gt;0,$U16&gt;0)</f>
        <v>190</v>
      </c>
      <c r="Q16" s="20">
        <v>1</v>
      </c>
      <c r="R16" s="20">
        <v>12</v>
      </c>
      <c r="S16" s="54">
        <f t="shared" ref="S16:S35" si="1">IF(B16="M",+TRUNC(10^(0.784780654*((LOG10(+G16/173.961))^2)),7)*P16,IF(B16="F",+TRUNC(10^(1.056683941*((LOG10(+G16/125.441))^2)),7)*P16,""))</f>
        <v>276.57910500000003</v>
      </c>
      <c r="T16" s="5">
        <f>MAX(H16:J16)</f>
        <v>80</v>
      </c>
      <c r="U16" s="5">
        <f>MAX(L16:N16)</f>
        <v>110</v>
      </c>
    </row>
    <row r="17" spans="1:21" s="5" customFormat="1">
      <c r="A17" s="22"/>
      <c r="B17" s="43"/>
      <c r="C17" s="22"/>
      <c r="D17" s="36"/>
      <c r="E17" s="50"/>
      <c r="F17" s="52"/>
      <c r="G17" s="22"/>
      <c r="H17" s="22"/>
      <c r="I17" s="22"/>
      <c r="J17" s="22"/>
      <c r="K17" s="22"/>
      <c r="L17" s="22"/>
      <c r="M17" s="22"/>
      <c r="N17" s="22"/>
      <c r="O17" s="22"/>
      <c r="P17" s="22">
        <f t="shared" si="0"/>
        <v>0</v>
      </c>
      <c r="Q17" s="22"/>
      <c r="R17" s="22"/>
      <c r="S17" s="55" t="str">
        <f t="shared" si="1"/>
        <v/>
      </c>
      <c r="T17" s="5">
        <f t="shared" ref="T17:T35" si="2">MAX(H17:J17)</f>
        <v>0</v>
      </c>
      <c r="U17" s="5">
        <f t="shared" ref="U17:U35" si="3">MAX(L17:N17)</f>
        <v>0</v>
      </c>
    </row>
    <row r="18" spans="1:21" s="5" customFormat="1">
      <c r="A18" s="22">
        <v>5</v>
      </c>
      <c r="B18" s="43" t="s">
        <v>137</v>
      </c>
      <c r="C18" s="22">
        <v>62</v>
      </c>
      <c r="D18" s="36" t="s">
        <v>715</v>
      </c>
      <c r="E18" s="50">
        <v>33029</v>
      </c>
      <c r="F18" s="52" t="s">
        <v>801</v>
      </c>
      <c r="G18" s="22">
        <v>59.73</v>
      </c>
      <c r="H18" s="22">
        <v>-65</v>
      </c>
      <c r="I18" s="22">
        <v>65</v>
      </c>
      <c r="J18" s="22">
        <v>-72</v>
      </c>
      <c r="K18" s="20">
        <f t="shared" ref="K18:K24" si="4">MAX(H18:J18)</f>
        <v>65</v>
      </c>
      <c r="L18" s="22">
        <v>92</v>
      </c>
      <c r="M18" s="22">
        <v>-97</v>
      </c>
      <c r="N18" s="22">
        <v>-97</v>
      </c>
      <c r="O18" s="22"/>
      <c r="P18" s="22">
        <f t="shared" si="0"/>
        <v>157</v>
      </c>
      <c r="Q18" s="22">
        <f>RANK($P18,$P$16:$P$24)</f>
        <v>7</v>
      </c>
      <c r="R18" s="22">
        <f ca="1">LOOKUP($Q18,'Team Scores'!$A$3:$A$12,'Team Scores'!$B$3:$B$12)</f>
        <v>4</v>
      </c>
      <c r="S18" s="55">
        <f t="shared" si="1"/>
        <v>231.76547239999999</v>
      </c>
      <c r="T18" s="5">
        <f t="shared" si="2"/>
        <v>65</v>
      </c>
      <c r="U18" s="5">
        <f t="shared" si="3"/>
        <v>92</v>
      </c>
    </row>
    <row r="19" spans="1:21" s="5" customFormat="1">
      <c r="A19" s="22">
        <v>6</v>
      </c>
      <c r="B19" s="43" t="s">
        <v>137</v>
      </c>
      <c r="C19" s="22">
        <v>62</v>
      </c>
      <c r="D19" s="36" t="s">
        <v>716</v>
      </c>
      <c r="E19" s="50">
        <v>32273</v>
      </c>
      <c r="F19" s="52" t="s">
        <v>802</v>
      </c>
      <c r="G19" s="22">
        <v>61.64</v>
      </c>
      <c r="H19" s="22">
        <v>86</v>
      </c>
      <c r="I19" s="22">
        <v>90</v>
      </c>
      <c r="J19" s="22">
        <v>-93</v>
      </c>
      <c r="K19" s="20">
        <f t="shared" si="4"/>
        <v>90</v>
      </c>
      <c r="L19" s="22">
        <v>116</v>
      </c>
      <c r="M19" s="22">
        <v>-122</v>
      </c>
      <c r="N19" s="22">
        <v>125</v>
      </c>
      <c r="O19" s="22"/>
      <c r="P19" s="22">
        <f t="shared" si="0"/>
        <v>215</v>
      </c>
      <c r="Q19" s="22">
        <f t="shared" ref="Q19:Q24" si="5">RANK($P19,$P$18:$P$24)</f>
        <v>3</v>
      </c>
      <c r="R19" s="22">
        <f ca="1">LOOKUP($Q19,'Team Scores'!$A$3:$A$12,'Team Scores'!$B$3:$B$12)</f>
        <v>8</v>
      </c>
      <c r="S19" s="55">
        <f t="shared" si="1"/>
        <v>310.29371900000001</v>
      </c>
      <c r="T19" s="5">
        <f t="shared" si="2"/>
        <v>90</v>
      </c>
      <c r="U19" s="5">
        <f t="shared" si="3"/>
        <v>125</v>
      </c>
    </row>
    <row r="20" spans="1:21" s="5" customFormat="1">
      <c r="A20" s="22">
        <v>23</v>
      </c>
      <c r="B20" s="43" t="s">
        <v>137</v>
      </c>
      <c r="C20" s="22">
        <v>62</v>
      </c>
      <c r="D20" s="36" t="s">
        <v>717</v>
      </c>
      <c r="E20" s="50">
        <v>33475</v>
      </c>
      <c r="F20" s="52" t="s">
        <v>326</v>
      </c>
      <c r="G20" s="22">
        <v>61.75</v>
      </c>
      <c r="H20" s="22">
        <v>93</v>
      </c>
      <c r="I20" s="22">
        <v>97</v>
      </c>
      <c r="J20" s="22">
        <v>102</v>
      </c>
      <c r="K20" s="20">
        <f t="shared" si="4"/>
        <v>102</v>
      </c>
      <c r="L20" s="22">
        <v>125</v>
      </c>
      <c r="M20" s="22">
        <v>-132</v>
      </c>
      <c r="N20" s="22">
        <v>135</v>
      </c>
      <c r="O20" s="22"/>
      <c r="P20" s="22">
        <f t="shared" si="0"/>
        <v>237</v>
      </c>
      <c r="Q20" s="22">
        <f t="shared" si="5"/>
        <v>2</v>
      </c>
      <c r="R20" s="22">
        <f ca="1">LOOKUP($Q20,'Team Scores'!$A$3:$A$12,'Team Scores'!$B$3:$B$12)</f>
        <v>9</v>
      </c>
      <c r="S20" s="55">
        <f t="shared" si="1"/>
        <v>341.61405150000002</v>
      </c>
      <c r="T20" s="5">
        <f t="shared" si="2"/>
        <v>102</v>
      </c>
      <c r="U20" s="5">
        <f t="shared" si="3"/>
        <v>135</v>
      </c>
    </row>
    <row r="21" spans="1:21" s="5" customFormat="1">
      <c r="A21" s="22">
        <v>26</v>
      </c>
      <c r="B21" s="43" t="s">
        <v>138</v>
      </c>
      <c r="C21" s="22">
        <v>62</v>
      </c>
      <c r="D21" s="36" t="s">
        <v>718</v>
      </c>
      <c r="E21" s="50">
        <v>32011</v>
      </c>
      <c r="F21" s="52" t="s">
        <v>331</v>
      </c>
      <c r="G21" s="22">
        <v>61.8</v>
      </c>
      <c r="H21" s="22">
        <v>105</v>
      </c>
      <c r="I21" s="22">
        <v>108</v>
      </c>
      <c r="J21" s="22">
        <v>110</v>
      </c>
      <c r="K21" s="20">
        <f t="shared" si="4"/>
        <v>110</v>
      </c>
      <c r="L21" s="22">
        <v>128</v>
      </c>
      <c r="M21" s="22">
        <v>132</v>
      </c>
      <c r="N21" s="22">
        <v>-136</v>
      </c>
      <c r="O21" s="22"/>
      <c r="P21" s="22">
        <f t="shared" si="0"/>
        <v>242</v>
      </c>
      <c r="Q21" s="22">
        <f t="shared" si="5"/>
        <v>1</v>
      </c>
      <c r="R21" s="22">
        <f ca="1">LOOKUP($Q21,'Team Scores'!$A$3:$A$12,'Team Scores'!$B$3:$B$12)</f>
        <v>12</v>
      </c>
      <c r="S21" s="55">
        <f t="shared" si="1"/>
        <v>348.62190879999997</v>
      </c>
      <c r="T21" s="5">
        <f t="shared" si="2"/>
        <v>110</v>
      </c>
      <c r="U21" s="5">
        <f t="shared" si="3"/>
        <v>132</v>
      </c>
    </row>
    <row r="22" spans="1:21" s="5" customFormat="1">
      <c r="A22" s="22">
        <v>27</v>
      </c>
      <c r="B22" s="43" t="s">
        <v>138</v>
      </c>
      <c r="C22" s="22">
        <v>62</v>
      </c>
      <c r="D22" s="36" t="s">
        <v>719</v>
      </c>
      <c r="E22" s="50">
        <v>32050</v>
      </c>
      <c r="F22" s="52" t="s">
        <v>803</v>
      </c>
      <c r="G22" s="22">
        <v>61.17</v>
      </c>
      <c r="H22" s="22">
        <v>-75</v>
      </c>
      <c r="I22" s="22">
        <v>74</v>
      </c>
      <c r="J22" s="22">
        <v>80</v>
      </c>
      <c r="K22" s="20">
        <f t="shared" si="4"/>
        <v>80</v>
      </c>
      <c r="L22" s="22">
        <v>94</v>
      </c>
      <c r="M22" s="22">
        <v>-98</v>
      </c>
      <c r="N22" s="22">
        <v>98</v>
      </c>
      <c r="O22" s="22"/>
      <c r="P22" s="22">
        <f t="shared" si="0"/>
        <v>178</v>
      </c>
      <c r="Q22" s="22">
        <f t="shared" si="5"/>
        <v>5</v>
      </c>
      <c r="R22" s="22">
        <f ca="1">LOOKUP($Q22,'Team Scores'!$A$3:$A$12,'Team Scores'!$B$3:$B$12)</f>
        <v>6</v>
      </c>
      <c r="S22" s="55">
        <f t="shared" si="1"/>
        <v>258.2938954</v>
      </c>
      <c r="T22" s="5">
        <f t="shared" si="2"/>
        <v>80</v>
      </c>
      <c r="U22" s="5">
        <f t="shared" si="3"/>
        <v>98</v>
      </c>
    </row>
    <row r="23" spans="1:21" s="5" customFormat="1">
      <c r="A23" s="22">
        <v>30</v>
      </c>
      <c r="B23" s="43" t="s">
        <v>138</v>
      </c>
      <c r="C23" s="22">
        <v>62</v>
      </c>
      <c r="D23" s="36" t="s">
        <v>720</v>
      </c>
      <c r="E23" s="50">
        <v>32772</v>
      </c>
      <c r="F23" s="52" t="s">
        <v>804</v>
      </c>
      <c r="G23" s="22">
        <v>60.89</v>
      </c>
      <c r="H23" s="22">
        <v>74</v>
      </c>
      <c r="I23" s="22">
        <v>78</v>
      </c>
      <c r="J23" s="22">
        <v>-82</v>
      </c>
      <c r="K23" s="20">
        <f t="shared" si="4"/>
        <v>78</v>
      </c>
      <c r="L23" s="22">
        <v>100</v>
      </c>
      <c r="M23" s="22">
        <v>-105</v>
      </c>
      <c r="N23" s="22">
        <v>105</v>
      </c>
      <c r="O23" s="22"/>
      <c r="P23" s="22">
        <f t="shared" si="0"/>
        <v>183</v>
      </c>
      <c r="Q23" s="22">
        <f t="shared" si="5"/>
        <v>4</v>
      </c>
      <c r="R23" s="22">
        <f ca="1">LOOKUP($Q23,'Team Scores'!$A$3:$A$12,'Team Scores'!$B$3:$B$12)</f>
        <v>7</v>
      </c>
      <c r="S23" s="55">
        <f t="shared" si="1"/>
        <v>266.42065980000001</v>
      </c>
      <c r="T23" s="5">
        <f t="shared" si="2"/>
        <v>78</v>
      </c>
      <c r="U23" s="5">
        <f t="shared" si="3"/>
        <v>105</v>
      </c>
    </row>
    <row r="24" spans="1:21" s="5" customFormat="1">
      <c r="A24" s="22">
        <v>62</v>
      </c>
      <c r="B24" s="43" t="s">
        <v>138</v>
      </c>
      <c r="C24" s="22">
        <v>62</v>
      </c>
      <c r="D24" s="36" t="s">
        <v>721</v>
      </c>
      <c r="E24" s="50">
        <v>33168</v>
      </c>
      <c r="F24" s="52" t="s">
        <v>326</v>
      </c>
      <c r="G24" s="22">
        <v>60.9</v>
      </c>
      <c r="H24" s="22">
        <v>55</v>
      </c>
      <c r="I24" s="22">
        <v>60</v>
      </c>
      <c r="J24" s="22">
        <v>-65</v>
      </c>
      <c r="K24" s="20">
        <f t="shared" si="4"/>
        <v>60</v>
      </c>
      <c r="L24" s="22">
        <v>75</v>
      </c>
      <c r="M24" s="22">
        <v>80</v>
      </c>
      <c r="N24" s="22">
        <v>85</v>
      </c>
      <c r="O24" s="22"/>
      <c r="P24" s="22">
        <f t="shared" si="0"/>
        <v>145</v>
      </c>
      <c r="Q24" s="22">
        <f t="shared" si="5"/>
        <v>7</v>
      </c>
      <c r="R24" s="22">
        <f ca="1">LOOKUP($Q24,'Team Scores'!$A$3:$A$12,'Team Scores'!$B$3:$B$12)</f>
        <v>4</v>
      </c>
      <c r="S24" s="55">
        <f t="shared" si="1"/>
        <v>211.07352750000001</v>
      </c>
      <c r="T24" s="5">
        <f t="shared" si="2"/>
        <v>60</v>
      </c>
      <c r="U24" s="5">
        <f t="shared" si="3"/>
        <v>85</v>
      </c>
    </row>
    <row r="25" spans="1:21" s="5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>
        <f t="shared" si="0"/>
        <v>0</v>
      </c>
      <c r="Q25" s="22"/>
      <c r="R25" s="22"/>
      <c r="S25" s="55" t="str">
        <f t="shared" si="1"/>
        <v/>
      </c>
      <c r="T25" s="5">
        <f t="shared" si="2"/>
        <v>0</v>
      </c>
      <c r="U25" s="5">
        <f t="shared" si="3"/>
        <v>0</v>
      </c>
    </row>
    <row r="26" spans="1:21" s="5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/>
      <c r="L26" s="22"/>
      <c r="M26" s="22"/>
      <c r="N26" s="22"/>
      <c r="O26" s="22"/>
      <c r="P26" s="22">
        <f t="shared" si="0"/>
        <v>0</v>
      </c>
      <c r="Q26" s="22"/>
      <c r="R26" s="22"/>
      <c r="S26" s="55" t="str">
        <f t="shared" si="1"/>
        <v/>
      </c>
      <c r="T26" s="5">
        <f t="shared" si="2"/>
        <v>0</v>
      </c>
      <c r="U26" s="5">
        <f t="shared" si="3"/>
        <v>0</v>
      </c>
    </row>
    <row r="27" spans="1:21" s="5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/>
      <c r="L27" s="22"/>
      <c r="M27" s="22"/>
      <c r="N27" s="22"/>
      <c r="O27" s="22"/>
      <c r="P27" s="22">
        <f t="shared" si="0"/>
        <v>0</v>
      </c>
      <c r="Q27" s="22"/>
      <c r="R27" s="22"/>
      <c r="S27" s="55" t="str">
        <f t="shared" si="1"/>
        <v/>
      </c>
      <c r="T27" s="5">
        <f t="shared" si="2"/>
        <v>0</v>
      </c>
      <c r="U27" s="5">
        <f t="shared" si="3"/>
        <v>0</v>
      </c>
    </row>
    <row r="28" spans="1:21" s="5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/>
      <c r="L28" s="22"/>
      <c r="M28" s="22"/>
      <c r="N28" s="22"/>
      <c r="O28" s="22"/>
      <c r="P28" s="22">
        <f t="shared" si="0"/>
        <v>0</v>
      </c>
      <c r="Q28" s="22"/>
      <c r="R28" s="22"/>
      <c r="S28" s="55" t="str">
        <f t="shared" si="1"/>
        <v/>
      </c>
      <c r="T28" s="5">
        <f t="shared" si="2"/>
        <v>0</v>
      </c>
      <c r="U28" s="5">
        <f t="shared" si="3"/>
        <v>0</v>
      </c>
    </row>
    <row r="29" spans="1:21" s="5" customFormat="1">
      <c r="A29" s="20"/>
      <c r="B29" s="42"/>
      <c r="C29" s="22"/>
      <c r="D29" s="36"/>
      <c r="E29" s="50"/>
      <c r="F29" s="52"/>
      <c r="G29" s="22"/>
      <c r="H29" s="22"/>
      <c r="I29" s="22"/>
      <c r="J29" s="22"/>
      <c r="K29" s="22"/>
      <c r="L29" s="22"/>
      <c r="M29" s="22"/>
      <c r="N29" s="22"/>
      <c r="O29" s="22"/>
      <c r="P29" s="22">
        <f t="shared" si="0"/>
        <v>0</v>
      </c>
      <c r="Q29" s="22"/>
      <c r="R29" s="22"/>
      <c r="S29" s="55" t="str">
        <f t="shared" si="1"/>
        <v/>
      </c>
      <c r="T29" s="5">
        <f t="shared" si="2"/>
        <v>0</v>
      </c>
      <c r="U29" s="5">
        <f t="shared" si="3"/>
        <v>0</v>
      </c>
    </row>
    <row r="30" spans="1:21" s="5" customFormat="1">
      <c r="A30" s="22"/>
      <c r="B30" s="43"/>
      <c r="C30" s="22"/>
      <c r="D30" s="36"/>
      <c r="E30" s="50"/>
      <c r="F30" s="52"/>
      <c r="G30" s="22"/>
      <c r="H30" s="22"/>
      <c r="I30" s="22"/>
      <c r="J30" s="22"/>
      <c r="K30" s="22"/>
      <c r="L30" s="22"/>
      <c r="M30" s="22"/>
      <c r="N30" s="22"/>
      <c r="O30" s="22"/>
      <c r="P30" s="22">
        <f t="shared" si="0"/>
        <v>0</v>
      </c>
      <c r="Q30" s="22"/>
      <c r="R30" s="22"/>
      <c r="S30" s="55" t="str">
        <f t="shared" si="1"/>
        <v/>
      </c>
      <c r="T30" s="5">
        <f t="shared" si="2"/>
        <v>0</v>
      </c>
      <c r="U30" s="5">
        <f t="shared" si="3"/>
        <v>0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>
        <f t="shared" si="0"/>
        <v>0</v>
      </c>
      <c r="Q31" s="22"/>
      <c r="R31" s="22"/>
      <c r="S31" s="55" t="str">
        <f t="shared" si="1"/>
        <v/>
      </c>
      <c r="T31" s="5">
        <f t="shared" si="2"/>
        <v>0</v>
      </c>
      <c r="U31" s="5">
        <f t="shared" si="3"/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>
        <f t="shared" si="0"/>
        <v>0</v>
      </c>
      <c r="Q32" s="22"/>
      <c r="R32" s="22"/>
      <c r="S32" s="55" t="str">
        <f t="shared" si="1"/>
        <v/>
      </c>
      <c r="T32" s="5">
        <f t="shared" si="2"/>
        <v>0</v>
      </c>
      <c r="U32" s="5">
        <f t="shared" si="3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>
        <f t="shared" si="0"/>
        <v>0</v>
      </c>
      <c r="Q33" s="22"/>
      <c r="R33" s="22"/>
      <c r="S33" s="55" t="str">
        <f t="shared" si="1"/>
        <v/>
      </c>
      <c r="T33" s="5">
        <f t="shared" si="2"/>
        <v>0</v>
      </c>
      <c r="U33" s="5">
        <f t="shared" si="3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>
        <f t="shared" si="0"/>
        <v>0</v>
      </c>
      <c r="Q34" s="22"/>
      <c r="R34" s="22"/>
      <c r="S34" s="55" t="str">
        <f t="shared" si="1"/>
        <v/>
      </c>
      <c r="T34" s="5">
        <f t="shared" si="2"/>
        <v>0</v>
      </c>
      <c r="U34" s="5">
        <f t="shared" si="3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>
        <f t="shared" si="0"/>
        <v>0</v>
      </c>
      <c r="Q35" s="22"/>
      <c r="R35" s="22"/>
      <c r="S35" s="55" t="str">
        <f t="shared" si="1"/>
        <v/>
      </c>
      <c r="T35" s="5">
        <f t="shared" si="2"/>
        <v>0</v>
      </c>
      <c r="U35" s="5">
        <f t="shared" si="3"/>
        <v>0</v>
      </c>
    </row>
    <row r="36" spans="1:21" s="5" customFormat="1" ht="15" customHeight="1">
      <c r="A36" s="39"/>
      <c r="B36" s="39"/>
      <c r="C36" s="85"/>
      <c r="D36" s="85"/>
      <c r="E36" s="85"/>
      <c r="F36" s="85"/>
      <c r="G36" s="85"/>
      <c r="H36" s="4"/>
      <c r="I36" s="24"/>
      <c r="J36" s="24"/>
      <c r="K36" s="24"/>
      <c r="L36" s="4"/>
      <c r="M36" s="23" t="s">
        <v>600</v>
      </c>
      <c r="N36" s="92" t="s">
        <v>132</v>
      </c>
      <c r="O36" s="92"/>
      <c r="P36" s="92"/>
      <c r="Q36" s="92"/>
      <c r="R36" s="92"/>
      <c r="S36" s="92"/>
    </row>
    <row r="37" spans="1:21" s="5" customFormat="1" ht="12.75" customHeight="1">
      <c r="A37" s="39"/>
      <c r="B37" s="39"/>
      <c r="C37" s="85"/>
      <c r="D37" s="85"/>
      <c r="E37" s="85"/>
      <c r="F37" s="85"/>
      <c r="G37" s="8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21" s="5" customFormat="1" ht="12.75" customHeight="1">
      <c r="A38" s="39"/>
      <c r="B38" s="39"/>
      <c r="C38" s="86"/>
      <c r="D38" s="86"/>
      <c r="E38" s="86"/>
      <c r="F38" s="86"/>
      <c r="G38" s="86"/>
      <c r="H38" s="4"/>
      <c r="I38" s="24"/>
      <c r="J38" s="24"/>
      <c r="K38" s="24"/>
      <c r="L38" s="4"/>
      <c r="M38" s="23" t="s">
        <v>595</v>
      </c>
      <c r="N38" s="93">
        <v>40284</v>
      </c>
      <c r="O38" s="93"/>
      <c r="P38" s="93"/>
      <c r="Q38" s="93"/>
      <c r="R38" s="93"/>
      <c r="S38" s="93"/>
    </row>
    <row r="39" spans="1:21" s="5" customFormat="1" ht="12.75" customHeight="1">
      <c r="A39" s="39"/>
      <c r="B39" s="39"/>
      <c r="C39" s="86"/>
      <c r="D39" s="86"/>
      <c r="E39" s="86"/>
      <c r="F39" s="86"/>
      <c r="G39" s="86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1" s="5" customFormat="1">
      <c r="A40" s="40"/>
      <c r="B40" s="40"/>
      <c r="C40" s="40"/>
    </row>
    <row r="41" spans="1:21" s="5" customFormat="1" ht="15.75">
      <c r="A41" s="40"/>
      <c r="B41" s="40"/>
      <c r="C41" s="40"/>
      <c r="D41" s="5" t="s">
        <v>611</v>
      </c>
    </row>
    <row r="42" spans="1:21" s="5" customFormat="1">
      <c r="A42" s="40"/>
      <c r="B42" s="40"/>
      <c r="C42" s="40"/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</sheetData>
  <mergeCells count="14">
    <mergeCell ref="C37:G37"/>
    <mergeCell ref="C38:G38"/>
    <mergeCell ref="N38:S38"/>
    <mergeCell ref="C39:G39"/>
    <mergeCell ref="N36:S36"/>
    <mergeCell ref="F14:F15"/>
    <mergeCell ref="H14:J14"/>
    <mergeCell ref="C12:D12"/>
    <mergeCell ref="C36:G36"/>
    <mergeCell ref="E7:L7"/>
    <mergeCell ref="D11:H11"/>
    <mergeCell ref="L11:R11"/>
    <mergeCell ref="G12:H12"/>
    <mergeCell ref="L12:R12"/>
  </mergeCells>
  <phoneticPr fontId="17" type="noConversion"/>
  <conditionalFormatting sqref="G16:G24 O16:O35 S16:S35 K16:K35">
    <cfRule type="cellIs" dxfId="54" priority="1" stopIfTrue="1" operator="lessThanOrEqual">
      <formula>0</formula>
    </cfRule>
  </conditionalFormatting>
  <conditionalFormatting sqref="P16:P35">
    <cfRule type="cellIs" dxfId="53" priority="2" stopIfTrue="1" operator="equal">
      <formula>0</formula>
    </cfRule>
  </conditionalFormatting>
  <conditionalFormatting sqref="H16:J35 L16:N35">
    <cfRule type="cellIs" dxfId="52" priority="3" stopIfTrue="1" operator="equal">
      <formula>0</formula>
    </cfRule>
    <cfRule type="cellIs" dxfId="51" priority="4" stopIfTrue="1" operator="lessThan">
      <formula>0</formula>
    </cfRule>
  </conditionalFormatting>
  <conditionalFormatting sqref="F16:F24">
    <cfRule type="cellIs" dxfId="5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3073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53"/>
  <sheetViews>
    <sheetView topLeftCell="A13" zoomScale="150" workbookViewId="0">
      <selection activeCell="E34" sqref="E34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6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84" t="s">
        <v>577</v>
      </c>
      <c r="F7" s="84"/>
      <c r="G7" s="84"/>
      <c r="H7" s="84"/>
      <c r="I7" s="84"/>
      <c r="J7" s="84"/>
      <c r="K7" s="84"/>
      <c r="L7" s="84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90" t="s">
        <v>73</v>
      </c>
      <c r="E11" s="90"/>
      <c r="F11" s="90"/>
      <c r="G11" s="90"/>
      <c r="H11" s="90"/>
      <c r="K11" s="6" t="s">
        <v>579</v>
      </c>
      <c r="L11" s="90" t="s">
        <v>74</v>
      </c>
      <c r="M11" s="90"/>
      <c r="N11" s="90"/>
      <c r="O11" s="90"/>
      <c r="P11" s="90"/>
      <c r="Q11" s="90"/>
      <c r="R11" s="90"/>
      <c r="T11" s="40"/>
      <c r="U11" s="40"/>
    </row>
    <row r="12" spans="1:28" s="5" customFormat="1" ht="17.25" customHeight="1">
      <c r="A12" s="40"/>
      <c r="B12" s="40"/>
      <c r="C12" s="98">
        <v>40284</v>
      </c>
      <c r="D12" s="99"/>
      <c r="E12" s="8" t="s">
        <v>581</v>
      </c>
      <c r="F12" s="8"/>
      <c r="G12" s="91" t="s">
        <v>76</v>
      </c>
      <c r="H12" s="91"/>
      <c r="I12" s="9"/>
      <c r="K12" s="6" t="s">
        <v>582</v>
      </c>
      <c r="L12" s="86"/>
      <c r="M12" s="86"/>
      <c r="N12" s="86"/>
      <c r="O12" s="86"/>
      <c r="P12" s="86"/>
      <c r="Q12" s="86"/>
      <c r="R12" s="86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4" t="s">
        <v>603</v>
      </c>
      <c r="G14" s="11" t="s">
        <v>586</v>
      </c>
      <c r="H14" s="87" t="s">
        <v>587</v>
      </c>
      <c r="I14" s="88"/>
      <c r="J14" s="89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95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66</v>
      </c>
      <c r="C16" s="20">
        <v>58</v>
      </c>
      <c r="D16" s="35" t="s">
        <v>722</v>
      </c>
      <c r="E16" s="49">
        <v>32947</v>
      </c>
      <c r="F16" s="51" t="str">
        <f ca="1">LOOKUP($A16,'Start List'!$W$17:$W$23,'Start List'!$I$17:$I$23)</f>
        <v>NMU co-ed</v>
      </c>
      <c r="G16" s="20">
        <v>57.28</v>
      </c>
      <c r="H16" s="20">
        <v>64</v>
      </c>
      <c r="I16" s="20">
        <v>67</v>
      </c>
      <c r="J16" s="20">
        <v>-70</v>
      </c>
      <c r="K16" s="20">
        <f>MAX(H16:J16)</f>
        <v>67</v>
      </c>
      <c r="L16" s="20">
        <v>82</v>
      </c>
      <c r="M16" s="20">
        <v>85</v>
      </c>
      <c r="N16" s="20">
        <v>90</v>
      </c>
      <c r="O16" s="20">
        <f>MAX(L16:N16)</f>
        <v>90</v>
      </c>
      <c r="P16" s="20">
        <f>SUMIF($T16:$U16,"&gt;0")*AND($T16&gt;0,$U16&gt;0)</f>
        <v>157</v>
      </c>
      <c r="Q16" s="20">
        <f>RANK($P16,$P$16:$P$22)</f>
        <v>3</v>
      </c>
      <c r="R16" s="20">
        <f ca="1">LOOKUP($Q16,'Team Scores'!$A$3:$A$12,'Team Scores'!$B$3:$B$12)</f>
        <v>8</v>
      </c>
      <c r="S16" s="54">
        <f t="shared" ref="S16:S22" si="0">IF(B16="M",+TRUNC(10^(0.784780654*((LOG10(+G16/173.961))^2)),7)*P16,IF(B16="F",+TRUNC(10^(1.056683941*((LOG10(+G16/125.441))^2)),7)*P16,""))</f>
        <v>208.14507359999999</v>
      </c>
      <c r="T16" s="40">
        <f>MAX(H16:J16)</f>
        <v>67</v>
      </c>
      <c r="U16" s="40">
        <f>MAX(L16:N16)</f>
        <v>90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11</v>
      </c>
      <c r="B17" s="43" t="s">
        <v>66</v>
      </c>
      <c r="C17" s="22">
        <v>58</v>
      </c>
      <c r="D17" s="36" t="s">
        <v>723</v>
      </c>
      <c r="E17" s="50">
        <v>31203</v>
      </c>
      <c r="F17" s="52" t="s">
        <v>797</v>
      </c>
      <c r="G17" s="22">
        <v>56.37</v>
      </c>
      <c r="H17" s="22">
        <v>50</v>
      </c>
      <c r="I17" s="22">
        <v>52</v>
      </c>
      <c r="J17" s="22">
        <v>54</v>
      </c>
      <c r="K17" s="22">
        <f t="shared" ref="K17:K36" si="1">MAX(H17:J17)</f>
        <v>54</v>
      </c>
      <c r="L17" s="22">
        <v>61</v>
      </c>
      <c r="M17" s="22">
        <v>63</v>
      </c>
      <c r="N17" s="22">
        <v>66</v>
      </c>
      <c r="O17" s="22">
        <f t="shared" ref="O17:O36" si="2">MAX(L17:N17)</f>
        <v>66</v>
      </c>
      <c r="P17" s="22">
        <f t="shared" ref="P17:P36" si="3">SUMIF($T17:$U17,"&gt;0")*AND($T17&gt;0,$U17&gt;0)</f>
        <v>120</v>
      </c>
      <c r="Q17" s="22">
        <f t="shared" ref="Q17:Q22" si="4">RANK($P17,$P$16:$P$22)</f>
        <v>5</v>
      </c>
      <c r="R17" s="22">
        <f ca="1">LOOKUP($Q17,'Team Scores'!$A$3:$A$12,'Team Scores'!$B$3:$B$12)</f>
        <v>6</v>
      </c>
      <c r="S17" s="55">
        <f t="shared" si="0"/>
        <v>160.95435599999999</v>
      </c>
      <c r="T17" s="40">
        <f t="shared" ref="T17:T36" si="5">MAX(H17:J17)</f>
        <v>54</v>
      </c>
      <c r="U17" s="40">
        <f t="shared" ref="U17:U36" si="6">MAX(L17:N17)</f>
        <v>66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19</v>
      </c>
      <c r="B18" s="43" t="s">
        <v>634</v>
      </c>
      <c r="C18" s="22">
        <v>58</v>
      </c>
      <c r="D18" s="36" t="s">
        <v>724</v>
      </c>
      <c r="E18" s="50">
        <v>32264</v>
      </c>
      <c r="F18" s="52" t="str">
        <f ca="1">LOOKUP($A18,'Start List'!$W$17:$W$23,'Start List'!$I$17:$I$23)</f>
        <v>LSUS women &amp; co-ed</v>
      </c>
      <c r="G18" s="22">
        <v>57.47</v>
      </c>
      <c r="H18" s="22">
        <v>-70</v>
      </c>
      <c r="I18" s="22">
        <v>70</v>
      </c>
      <c r="J18" s="22">
        <v>73</v>
      </c>
      <c r="K18" s="22">
        <f t="shared" si="1"/>
        <v>73</v>
      </c>
      <c r="L18" s="22">
        <v>90</v>
      </c>
      <c r="M18" s="22">
        <v>93</v>
      </c>
      <c r="N18" s="22">
        <v>-96</v>
      </c>
      <c r="O18" s="22">
        <f t="shared" si="2"/>
        <v>93</v>
      </c>
      <c r="P18" s="22">
        <f t="shared" si="3"/>
        <v>166</v>
      </c>
      <c r="Q18" s="22">
        <f t="shared" si="4"/>
        <v>2</v>
      </c>
      <c r="R18" s="22">
        <f ca="1">LOOKUP($Q18,'Team Scores'!$A$3:$A$12,'Team Scores'!$B$3:$B$12)</f>
        <v>9</v>
      </c>
      <c r="S18" s="55">
        <f t="shared" si="0"/>
        <v>219.55433900000003</v>
      </c>
      <c r="T18" s="40">
        <f t="shared" si="5"/>
        <v>73</v>
      </c>
      <c r="U18" s="40">
        <f t="shared" si="6"/>
        <v>93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58</v>
      </c>
      <c r="B19" s="43" t="s">
        <v>634</v>
      </c>
      <c r="C19" s="22">
        <v>58</v>
      </c>
      <c r="D19" s="36" t="s">
        <v>725</v>
      </c>
      <c r="E19" s="50">
        <v>32377</v>
      </c>
      <c r="F19" s="52" t="s">
        <v>651</v>
      </c>
      <c r="G19" s="22">
        <v>57.85</v>
      </c>
      <c r="H19" s="22">
        <v>72</v>
      </c>
      <c r="I19" s="22">
        <v>74</v>
      </c>
      <c r="J19" s="22">
        <v>76</v>
      </c>
      <c r="K19" s="22">
        <f t="shared" si="1"/>
        <v>76</v>
      </c>
      <c r="L19" s="22">
        <v>95</v>
      </c>
      <c r="M19" s="22">
        <v>-98</v>
      </c>
      <c r="N19" s="22">
        <v>98</v>
      </c>
      <c r="O19" s="22">
        <f t="shared" si="2"/>
        <v>98</v>
      </c>
      <c r="P19" s="22">
        <f t="shared" si="3"/>
        <v>174</v>
      </c>
      <c r="Q19" s="22">
        <f t="shared" si="4"/>
        <v>1</v>
      </c>
      <c r="R19" s="22">
        <f ca="1">LOOKUP($Q19,'Team Scores'!$A$3:$A$12,'Team Scores'!$B$3:$B$12)</f>
        <v>12</v>
      </c>
      <c r="S19" s="55">
        <f t="shared" si="0"/>
        <v>229.05580980000002</v>
      </c>
      <c r="T19" s="40">
        <f t="shared" si="5"/>
        <v>76</v>
      </c>
      <c r="U19" s="40">
        <f t="shared" si="6"/>
        <v>98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64</v>
      </c>
      <c r="B20" s="43" t="s">
        <v>634</v>
      </c>
      <c r="C20" s="22">
        <v>58</v>
      </c>
      <c r="D20" s="36" t="s">
        <v>726</v>
      </c>
      <c r="E20" s="50">
        <v>32285</v>
      </c>
      <c r="F20" s="52" t="s">
        <v>813</v>
      </c>
      <c r="G20" s="22">
        <v>57.8</v>
      </c>
      <c r="H20" s="22">
        <v>-59</v>
      </c>
      <c r="I20" s="22">
        <v>-59</v>
      </c>
      <c r="J20" s="22">
        <v>-59</v>
      </c>
      <c r="K20" s="22">
        <f t="shared" si="1"/>
        <v>-59</v>
      </c>
      <c r="L20" s="22">
        <v>-73</v>
      </c>
      <c r="M20" s="22">
        <v>-75</v>
      </c>
      <c r="N20" s="22">
        <v>-75</v>
      </c>
      <c r="O20" s="22">
        <f t="shared" si="2"/>
        <v>-73</v>
      </c>
      <c r="P20" s="22">
        <f t="shared" si="3"/>
        <v>0</v>
      </c>
      <c r="Q20" s="22">
        <f t="shared" si="4"/>
        <v>7</v>
      </c>
      <c r="R20" s="22">
        <f ca="1">LOOKUP($Q20,'Team Scores'!$A$3:$A$12,'Team Scores'!$B$3:$B$12)</f>
        <v>4</v>
      </c>
      <c r="S20" s="55">
        <f t="shared" si="0"/>
        <v>0</v>
      </c>
      <c r="T20" s="40">
        <f t="shared" si="5"/>
        <v>-59</v>
      </c>
      <c r="U20" s="40">
        <f t="shared" si="6"/>
        <v>-73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89</v>
      </c>
      <c r="B21" s="43" t="s">
        <v>634</v>
      </c>
      <c r="C21" s="22">
        <v>58</v>
      </c>
      <c r="D21" s="36" t="s">
        <v>727</v>
      </c>
      <c r="E21" s="50">
        <v>33928</v>
      </c>
      <c r="F21" s="52" t="s">
        <v>747</v>
      </c>
      <c r="G21" s="22">
        <v>56.57</v>
      </c>
      <c r="H21" s="22">
        <v>42</v>
      </c>
      <c r="I21" s="22">
        <v>-45</v>
      </c>
      <c r="J21" s="22">
        <v>45</v>
      </c>
      <c r="K21" s="22">
        <f t="shared" si="1"/>
        <v>45</v>
      </c>
      <c r="L21" s="22">
        <v>53</v>
      </c>
      <c r="M21" s="22">
        <v>56</v>
      </c>
      <c r="N21" s="22">
        <v>58</v>
      </c>
      <c r="O21" s="22">
        <f t="shared" si="2"/>
        <v>58</v>
      </c>
      <c r="P21" s="22">
        <f t="shared" si="3"/>
        <v>103</v>
      </c>
      <c r="Q21" s="22">
        <f t="shared" si="4"/>
        <v>6</v>
      </c>
      <c r="R21" s="22">
        <f ca="1">LOOKUP($Q21,'Team Scores'!$A$3:$A$12,'Team Scores'!$B$3:$B$12)</f>
        <v>5</v>
      </c>
      <c r="S21" s="55">
        <f t="shared" si="0"/>
        <v>137.79452270000002</v>
      </c>
      <c r="T21" s="40">
        <f t="shared" si="5"/>
        <v>45</v>
      </c>
      <c r="U21" s="40">
        <f t="shared" si="6"/>
        <v>58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116</v>
      </c>
      <c r="B22" s="43" t="s">
        <v>634</v>
      </c>
      <c r="C22" s="22">
        <v>58</v>
      </c>
      <c r="D22" s="36" t="s">
        <v>728</v>
      </c>
      <c r="E22" s="50">
        <v>32391</v>
      </c>
      <c r="F22" s="52" t="s">
        <v>805</v>
      </c>
      <c r="G22" s="22">
        <v>57.34</v>
      </c>
      <c r="H22" s="22">
        <v>68</v>
      </c>
      <c r="I22" s="22">
        <v>-70</v>
      </c>
      <c r="J22" s="22">
        <v>-72</v>
      </c>
      <c r="K22" s="22">
        <f t="shared" si="1"/>
        <v>68</v>
      </c>
      <c r="L22" s="22">
        <v>80</v>
      </c>
      <c r="M22" s="22">
        <v>-83</v>
      </c>
      <c r="N22" s="22">
        <v>-85</v>
      </c>
      <c r="O22" s="22">
        <f t="shared" si="2"/>
        <v>80</v>
      </c>
      <c r="P22" s="22">
        <f t="shared" si="3"/>
        <v>148</v>
      </c>
      <c r="Q22" s="22">
        <f t="shared" si="4"/>
        <v>4</v>
      </c>
      <c r="R22" s="22">
        <f ca="1">LOOKUP($Q22,'Team Scores'!$A$3:$A$12,'Team Scores'!$B$3:$B$12)</f>
        <v>7</v>
      </c>
      <c r="S22" s="55">
        <f t="shared" si="0"/>
        <v>196.06556040000001</v>
      </c>
      <c r="T22" s="40">
        <f t="shared" si="5"/>
        <v>68</v>
      </c>
      <c r="U22" s="40">
        <f t="shared" si="6"/>
        <v>80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/>
      <c r="B23" s="43"/>
      <c r="C23" s="22"/>
      <c r="D23" s="36"/>
      <c r="E23" s="50"/>
      <c r="F23" s="5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55"/>
      <c r="T23" s="40"/>
      <c r="U23" s="40"/>
      <c r="V23" s="5"/>
      <c r="W23" s="5"/>
      <c r="X23" s="5"/>
      <c r="Y23" s="5"/>
      <c r="Z23" s="5"/>
      <c r="AA23" s="5"/>
      <c r="AB23" s="5"/>
    </row>
    <row r="24" spans="1:28" s="21" customFormat="1">
      <c r="A24" s="22"/>
      <c r="B24" s="43"/>
      <c r="C24" s="22"/>
      <c r="D24" s="36"/>
      <c r="E24" s="50"/>
      <c r="F24" s="5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55"/>
      <c r="T24" s="40"/>
      <c r="U24" s="40"/>
      <c r="V24" s="5"/>
      <c r="W24" s="5"/>
      <c r="X24" s="5"/>
      <c r="Y24" s="5"/>
      <c r="Z24" s="5"/>
      <c r="AA24" s="5"/>
      <c r="AB24" s="5"/>
    </row>
    <row r="25" spans="1:28" s="21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55"/>
      <c r="T25" s="40"/>
      <c r="U25" s="40"/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>
        <f t="shared" si="1"/>
        <v>0</v>
      </c>
      <c r="L26" s="22"/>
      <c r="M26" s="22"/>
      <c r="N26" s="22"/>
      <c r="O26" s="22">
        <f t="shared" si="2"/>
        <v>0</v>
      </c>
      <c r="P26" s="22">
        <f t="shared" si="3"/>
        <v>0</v>
      </c>
      <c r="Q26" s="22"/>
      <c r="R26" s="22"/>
      <c r="S26" s="55" t="str">
        <f t="shared" ref="S26:S36" si="7">IF(B26="M",+TRUNC(10^(0.784780654*((LOG10(+G26/173.961))^2)),7)*P26,IF(B26="F",+TRUNC(10^(1.056683941*((LOG10(+G26/125.441))^2)),7)*P26,""))</f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>
        <f t="shared" si="1"/>
        <v>0</v>
      </c>
      <c r="L27" s="22"/>
      <c r="M27" s="22"/>
      <c r="N27" s="22"/>
      <c r="O27" s="22">
        <f t="shared" si="2"/>
        <v>0</v>
      </c>
      <c r="P27" s="22">
        <f t="shared" si="3"/>
        <v>0</v>
      </c>
      <c r="Q27" s="22"/>
      <c r="R27" s="22"/>
      <c r="S27" s="55" t="str">
        <f t="shared" si="7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>
        <f t="shared" si="1"/>
        <v>0</v>
      </c>
      <c r="L28" s="22"/>
      <c r="M28" s="22"/>
      <c r="N28" s="22"/>
      <c r="O28" s="22">
        <f t="shared" si="2"/>
        <v>0</v>
      </c>
      <c r="P28" s="22">
        <f t="shared" si="3"/>
        <v>0</v>
      </c>
      <c r="Q28" s="22"/>
      <c r="R28" s="22"/>
      <c r="S28" s="55" t="str">
        <f t="shared" si="7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22"/>
      <c r="H29" s="22"/>
      <c r="I29" s="22"/>
      <c r="J29" s="22"/>
      <c r="K29" s="22">
        <f t="shared" si="1"/>
        <v>0</v>
      </c>
      <c r="L29" s="22"/>
      <c r="M29" s="22"/>
      <c r="N29" s="22"/>
      <c r="O29" s="22">
        <f t="shared" si="2"/>
        <v>0</v>
      </c>
      <c r="P29" s="22">
        <f t="shared" si="3"/>
        <v>0</v>
      </c>
      <c r="Q29" s="22"/>
      <c r="R29" s="22"/>
      <c r="S29" s="55" t="str">
        <f t="shared" si="7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22"/>
      <c r="H30" s="22"/>
      <c r="I30" s="22"/>
      <c r="J30" s="22"/>
      <c r="K30" s="22">
        <f t="shared" si="1"/>
        <v>0</v>
      </c>
      <c r="L30" s="22"/>
      <c r="M30" s="22"/>
      <c r="N30" s="22"/>
      <c r="O30" s="22">
        <f t="shared" si="2"/>
        <v>0</v>
      </c>
      <c r="P30" s="22">
        <f t="shared" si="3"/>
        <v>0</v>
      </c>
      <c r="Q30" s="22"/>
      <c r="R30" s="22"/>
      <c r="S30" s="55" t="str">
        <f t="shared" si="7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>
        <f t="shared" si="1"/>
        <v>0</v>
      </c>
      <c r="L31" s="22"/>
      <c r="M31" s="22"/>
      <c r="N31" s="22"/>
      <c r="O31" s="22">
        <f t="shared" si="2"/>
        <v>0</v>
      </c>
      <c r="P31" s="22">
        <f t="shared" si="3"/>
        <v>0</v>
      </c>
      <c r="Q31" s="22"/>
      <c r="R31" s="22"/>
      <c r="S31" s="55" t="str">
        <f t="shared" si="7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>
        <f t="shared" si="1"/>
        <v>0</v>
      </c>
      <c r="L32" s="22"/>
      <c r="M32" s="22"/>
      <c r="N32" s="22"/>
      <c r="O32" s="22">
        <f t="shared" si="2"/>
        <v>0</v>
      </c>
      <c r="P32" s="22">
        <f t="shared" si="3"/>
        <v>0</v>
      </c>
      <c r="Q32" s="22"/>
      <c r="R32" s="22"/>
      <c r="S32" s="55" t="str">
        <f t="shared" si="7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>
        <f t="shared" si="1"/>
        <v>0</v>
      </c>
      <c r="L33" s="22"/>
      <c r="M33" s="22"/>
      <c r="N33" s="22"/>
      <c r="O33" s="22">
        <f t="shared" si="2"/>
        <v>0</v>
      </c>
      <c r="P33" s="22">
        <f t="shared" si="3"/>
        <v>0</v>
      </c>
      <c r="Q33" s="22"/>
      <c r="R33" s="22"/>
      <c r="S33" s="55" t="str">
        <f t="shared" si="7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>
        <f t="shared" si="1"/>
        <v>0</v>
      </c>
      <c r="L34" s="22"/>
      <c r="M34" s="22"/>
      <c r="N34" s="22"/>
      <c r="O34" s="22">
        <f t="shared" si="2"/>
        <v>0</v>
      </c>
      <c r="P34" s="22">
        <f t="shared" si="3"/>
        <v>0</v>
      </c>
      <c r="Q34" s="22"/>
      <c r="R34" s="22"/>
      <c r="S34" s="55" t="str">
        <f t="shared" si="7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>
        <f t="shared" si="1"/>
        <v>0</v>
      </c>
      <c r="L35" s="22"/>
      <c r="M35" s="22"/>
      <c r="N35" s="22"/>
      <c r="O35" s="22">
        <f t="shared" si="2"/>
        <v>0</v>
      </c>
      <c r="P35" s="22">
        <f t="shared" si="3"/>
        <v>0</v>
      </c>
      <c r="Q35" s="22"/>
      <c r="R35" s="22"/>
      <c r="S35" s="55" t="str">
        <f t="shared" si="7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22"/>
      <c r="H36" s="22"/>
      <c r="I36" s="22"/>
      <c r="J36" s="22"/>
      <c r="K36" s="22">
        <f t="shared" si="1"/>
        <v>0</v>
      </c>
      <c r="L36" s="22"/>
      <c r="M36" s="22"/>
      <c r="N36" s="22"/>
      <c r="O36" s="22">
        <f t="shared" si="2"/>
        <v>0</v>
      </c>
      <c r="P36" s="22">
        <f t="shared" si="3"/>
        <v>0</v>
      </c>
      <c r="Q36" s="22"/>
      <c r="R36" s="22"/>
      <c r="S36" s="55" t="str">
        <f t="shared" si="7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85"/>
      <c r="D37" s="85"/>
      <c r="E37" s="85"/>
      <c r="F37" s="85"/>
      <c r="G37" s="85"/>
      <c r="I37" s="24"/>
      <c r="J37" s="24"/>
      <c r="K37" s="24"/>
      <c r="M37" s="23" t="s">
        <v>600</v>
      </c>
      <c r="N37" s="92" t="s">
        <v>132</v>
      </c>
      <c r="O37" s="92"/>
      <c r="P37" s="92"/>
      <c r="Q37" s="92"/>
      <c r="R37" s="92"/>
      <c r="S37" s="92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85"/>
      <c r="D38" s="85"/>
      <c r="E38" s="85"/>
      <c r="F38" s="85"/>
      <c r="G38" s="85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86"/>
      <c r="D39" s="86"/>
      <c r="E39" s="86"/>
      <c r="F39" s="86"/>
      <c r="G39" s="86"/>
      <c r="I39" s="24"/>
      <c r="J39" s="24"/>
      <c r="K39" s="24"/>
      <c r="M39" s="23" t="s">
        <v>595</v>
      </c>
      <c r="N39" s="93">
        <v>40284</v>
      </c>
      <c r="O39" s="93"/>
      <c r="P39" s="93"/>
      <c r="Q39" s="93"/>
      <c r="R39" s="93"/>
      <c r="S39" s="93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86"/>
      <c r="D40" s="86"/>
      <c r="E40" s="86"/>
      <c r="F40" s="86"/>
      <c r="G40" s="86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T42" s="40"/>
      <c r="U42" s="40"/>
    </row>
    <row r="43" spans="1:28" s="5" customFormat="1">
      <c r="A43" s="40"/>
      <c r="B43" s="40"/>
      <c r="C43" s="40"/>
      <c r="T43" s="40"/>
      <c r="U43" s="40"/>
    </row>
    <row r="44" spans="1:28" s="5" customFormat="1">
      <c r="A44" s="40"/>
      <c r="B44" s="40"/>
      <c r="C44" s="40"/>
      <c r="T44" s="40"/>
      <c r="U44" s="40"/>
    </row>
    <row r="45" spans="1:28" s="5" customFormat="1">
      <c r="A45" s="40"/>
      <c r="B45" s="40"/>
      <c r="C45" s="40"/>
      <c r="T45" s="40"/>
      <c r="U45" s="40"/>
    </row>
    <row r="46" spans="1:28" s="5" customFormat="1">
      <c r="A46" s="40"/>
      <c r="B46" s="40"/>
      <c r="C46" s="40"/>
      <c r="T46" s="40"/>
      <c r="U46" s="40"/>
    </row>
    <row r="47" spans="1:28" s="5" customFormat="1">
      <c r="A47" s="40"/>
      <c r="B47" s="40"/>
      <c r="C47" s="40"/>
      <c r="T47" s="40"/>
      <c r="U47" s="40"/>
    </row>
    <row r="48" spans="1:28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 s="5" customFormat="1">
      <c r="A98" s="40"/>
      <c r="B98" s="40"/>
      <c r="C98" s="40"/>
      <c r="T98" s="40"/>
      <c r="U98" s="40"/>
    </row>
    <row r="99" spans="1:21" s="5" customFormat="1">
      <c r="A99" s="40"/>
      <c r="B99" s="40"/>
      <c r="C99" s="40"/>
      <c r="T99" s="40"/>
      <c r="U99" s="40"/>
    </row>
    <row r="100" spans="1:21" s="5" customFormat="1">
      <c r="A100" s="40"/>
      <c r="B100" s="40"/>
      <c r="C100" s="40"/>
      <c r="T100" s="40"/>
      <c r="U100" s="40"/>
    </row>
    <row r="101" spans="1:21" s="5" customFormat="1">
      <c r="A101" s="40"/>
      <c r="B101" s="40"/>
      <c r="C101" s="40"/>
      <c r="T101" s="40"/>
      <c r="U101" s="40"/>
    </row>
    <row r="102" spans="1:21" s="5" customFormat="1">
      <c r="A102" s="40"/>
      <c r="B102" s="40"/>
      <c r="C102" s="40"/>
      <c r="T102" s="40"/>
      <c r="U102" s="40"/>
    </row>
    <row r="103" spans="1:21" s="5" customFormat="1">
      <c r="A103" s="40"/>
      <c r="B103" s="40"/>
      <c r="C103" s="40"/>
      <c r="T103" s="40"/>
      <c r="U103" s="40"/>
    </row>
    <row r="104" spans="1:21" s="5" customFormat="1">
      <c r="A104" s="40"/>
      <c r="B104" s="40"/>
      <c r="C104" s="40"/>
      <c r="T104" s="40"/>
      <c r="U104" s="40"/>
    </row>
    <row r="105" spans="1:21" s="5" customFormat="1">
      <c r="A105" s="40"/>
      <c r="B105" s="40"/>
      <c r="C105" s="40"/>
      <c r="T105" s="40"/>
      <c r="U105" s="40"/>
    </row>
    <row r="106" spans="1:21" s="5" customFormat="1">
      <c r="A106" s="40"/>
      <c r="B106" s="40"/>
      <c r="C106" s="40"/>
      <c r="T106" s="40"/>
      <c r="U106" s="40"/>
    </row>
    <row r="107" spans="1:21" s="5" customFormat="1">
      <c r="A107" s="40"/>
      <c r="B107" s="40"/>
      <c r="C107" s="40"/>
      <c r="T107" s="40"/>
      <c r="U107" s="40"/>
    </row>
    <row r="108" spans="1:21" s="5" customFormat="1">
      <c r="A108" s="40"/>
      <c r="B108" s="40"/>
      <c r="C108" s="40"/>
      <c r="T108" s="40"/>
      <c r="U108" s="40"/>
    </row>
    <row r="109" spans="1:21" s="5" customFormat="1">
      <c r="A109" s="40"/>
      <c r="B109" s="40"/>
      <c r="C109" s="40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4">
    <mergeCell ref="C38:G38"/>
    <mergeCell ref="C39:G39"/>
    <mergeCell ref="N39:S39"/>
    <mergeCell ref="C40:G40"/>
    <mergeCell ref="N37:S37"/>
    <mergeCell ref="F14:F15"/>
    <mergeCell ref="H14:J14"/>
    <mergeCell ref="C12:D12"/>
    <mergeCell ref="C37:G37"/>
    <mergeCell ref="E7:L7"/>
    <mergeCell ref="D11:H11"/>
    <mergeCell ref="L11:R11"/>
    <mergeCell ref="G12:H12"/>
    <mergeCell ref="L12:R12"/>
  </mergeCells>
  <phoneticPr fontId="17" type="noConversion"/>
  <conditionalFormatting sqref="G16:G25 O16:O36 K16:K36 S16:S36">
    <cfRule type="cellIs" dxfId="49" priority="1" stopIfTrue="1" operator="lessThanOrEqual">
      <formula>0</formula>
    </cfRule>
  </conditionalFormatting>
  <conditionalFormatting sqref="P16:P36">
    <cfRule type="cellIs" dxfId="48" priority="2" stopIfTrue="1" operator="lessThanOrEqual">
      <formula>0</formula>
    </cfRule>
  </conditionalFormatting>
  <conditionalFormatting sqref="F16:F25">
    <cfRule type="cellIs" dxfId="47" priority="3" stopIfTrue="1" operator="equal">
      <formula>0</formula>
    </cfRule>
  </conditionalFormatting>
  <conditionalFormatting sqref="H16:J36 L16:N36">
    <cfRule type="cellIs" dxfId="46" priority="4" stopIfTrue="1" operator="equal">
      <formula>0</formula>
    </cfRule>
    <cfRule type="cellIs" dxfId="4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4097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U553"/>
  <sheetViews>
    <sheetView tabSelected="1" topLeftCell="A12" zoomScale="150" workbookViewId="0">
      <selection activeCell="O20" sqref="O20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84" t="s">
        <v>577</v>
      </c>
      <c r="F7" s="84"/>
      <c r="G7" s="84"/>
      <c r="H7" s="84"/>
      <c r="I7" s="84"/>
      <c r="J7" s="84"/>
      <c r="K7" s="84"/>
      <c r="L7" s="84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25"/>
      <c r="D11" s="90" t="s">
        <v>73</v>
      </c>
      <c r="E11" s="90"/>
      <c r="F11" s="90"/>
      <c r="G11" s="90"/>
      <c r="H11" s="90"/>
      <c r="K11" s="6" t="s">
        <v>579</v>
      </c>
      <c r="L11" s="90" t="s">
        <v>74</v>
      </c>
      <c r="M11" s="90"/>
      <c r="N11" s="90"/>
      <c r="O11" s="90"/>
      <c r="P11" s="90"/>
      <c r="Q11" s="90"/>
      <c r="R11" s="90"/>
    </row>
    <row r="12" spans="1:21" s="5" customFormat="1" ht="18.75">
      <c r="A12" s="40"/>
      <c r="B12" s="40"/>
      <c r="C12" s="96">
        <v>40284</v>
      </c>
      <c r="D12" s="97"/>
      <c r="E12" s="8" t="s">
        <v>581</v>
      </c>
      <c r="F12" s="8"/>
      <c r="G12" s="91" t="s">
        <v>84</v>
      </c>
      <c r="H12" s="91"/>
      <c r="I12" s="9"/>
      <c r="K12" s="6" t="s">
        <v>582</v>
      </c>
      <c r="L12" s="86"/>
      <c r="M12" s="86"/>
      <c r="N12" s="86"/>
      <c r="O12" s="86"/>
      <c r="P12" s="86"/>
      <c r="Q12" s="86"/>
      <c r="R12" s="86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4" t="s">
        <v>603</v>
      </c>
      <c r="G14" s="11" t="s">
        <v>586</v>
      </c>
      <c r="H14" s="87" t="s">
        <v>587</v>
      </c>
      <c r="I14" s="88"/>
      <c r="J14" s="89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95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2</v>
      </c>
      <c r="B16" s="42" t="s">
        <v>136</v>
      </c>
      <c r="C16" s="20">
        <v>69</v>
      </c>
      <c r="D16" s="35" t="s">
        <v>729</v>
      </c>
      <c r="E16" s="49">
        <v>32296</v>
      </c>
      <c r="F16" s="51" t="s">
        <v>807</v>
      </c>
      <c r="G16" s="20">
        <v>67.94</v>
      </c>
      <c r="H16" s="20">
        <v>-82</v>
      </c>
      <c r="I16" s="20">
        <v>-82</v>
      </c>
      <c r="J16" s="20">
        <v>82</v>
      </c>
      <c r="K16" s="20">
        <f>MAX(H16:J16)</f>
        <v>82</v>
      </c>
      <c r="L16" s="20">
        <v>102</v>
      </c>
      <c r="M16" s="20">
        <v>107</v>
      </c>
      <c r="N16" s="20">
        <v>-110</v>
      </c>
      <c r="O16" s="20">
        <f>MAX(L16:N16)</f>
        <v>107</v>
      </c>
      <c r="P16" s="20">
        <f>SUMIF($T16:$U16,"&gt;0")*AND($T16&gt;0,$U16&gt;0)</f>
        <v>189</v>
      </c>
      <c r="Q16" s="20">
        <f>RANK($P16,$P$16:$P$30)</f>
        <v>11</v>
      </c>
      <c r="R16" s="20">
        <f ca="1">LOOKUP($Q16,'Team Scores'!$A$3:$A$12,'Team Scores'!$B$3:$B$12)</f>
        <v>1</v>
      </c>
      <c r="S16" s="54">
        <f t="shared" ref="S16:S36" si="0">IF(B16="M",+TRUNC(10^(0.784780654*((LOG10(+G16/173.961))^2)),7)*P16,IF(B16="F",+TRUNC(10^(1.056683941*((LOG10(+G16/125.441))^2)),7)*P16,""))</f>
        <v>255.45156840000001</v>
      </c>
      <c r="T16" s="5">
        <f>MAX(H16:J16)</f>
        <v>82</v>
      </c>
      <c r="U16" s="5">
        <f>MAX(L16:N16)</f>
        <v>107</v>
      </c>
    </row>
    <row r="17" spans="1:21" s="5" customFormat="1">
      <c r="A17" s="22">
        <v>8</v>
      </c>
      <c r="B17" s="43" t="s">
        <v>137</v>
      </c>
      <c r="C17" s="22">
        <v>69</v>
      </c>
      <c r="D17" s="36" t="s">
        <v>730</v>
      </c>
      <c r="E17" s="50">
        <v>33327</v>
      </c>
      <c r="F17" s="52" t="s">
        <v>517</v>
      </c>
      <c r="G17" s="22">
        <v>67.239999999999995</v>
      </c>
      <c r="H17" s="22">
        <v>95</v>
      </c>
      <c r="I17" s="22">
        <v>-100</v>
      </c>
      <c r="J17" s="22">
        <v>-102</v>
      </c>
      <c r="K17" s="22">
        <f t="shared" ref="K17:K30" si="1">MAX(H17:J17)</f>
        <v>95</v>
      </c>
      <c r="L17" s="22">
        <v>125</v>
      </c>
      <c r="M17" s="22">
        <v>-130</v>
      </c>
      <c r="N17" s="22">
        <v>-130</v>
      </c>
      <c r="O17" s="22">
        <f t="shared" ref="O17:O30" si="2">MAX(L17:N17)</f>
        <v>125</v>
      </c>
      <c r="P17" s="22">
        <f>SUMIF($T17:$U17,"&gt;0")*AND($T17&gt;0,$U17&gt;0)</f>
        <v>220</v>
      </c>
      <c r="Q17" s="22">
        <f t="shared" ref="Q17:Q30" si="3">RANK($P17,$P$16:$P$30)</f>
        <v>6</v>
      </c>
      <c r="R17" s="22">
        <f ca="1">LOOKUP($Q17,'Team Scores'!$A$3:$A$12,'Team Scores'!$B$3:$B$12)</f>
        <v>5</v>
      </c>
      <c r="S17" s="55">
        <f t="shared" si="0"/>
        <v>299.34223000000003</v>
      </c>
      <c r="T17" s="5">
        <f t="shared" ref="T17:T36" si="4">MAX(H17:J17)</f>
        <v>95</v>
      </c>
      <c r="U17" s="5">
        <f t="shared" ref="U17:U36" si="5">MAX(L17:N17)</f>
        <v>125</v>
      </c>
    </row>
    <row r="18" spans="1:21" s="5" customFormat="1">
      <c r="A18" s="22">
        <v>10</v>
      </c>
      <c r="B18" s="43" t="s">
        <v>85</v>
      </c>
      <c r="C18" s="22">
        <v>69</v>
      </c>
      <c r="D18" s="36" t="s">
        <v>731</v>
      </c>
      <c r="E18" s="50">
        <v>33584</v>
      </c>
      <c r="F18" s="52" t="s">
        <v>806</v>
      </c>
      <c r="G18" s="22">
        <v>68.180000000000007</v>
      </c>
      <c r="H18" s="22">
        <v>92</v>
      </c>
      <c r="I18" s="22">
        <v>-96</v>
      </c>
      <c r="J18" s="22">
        <v>97</v>
      </c>
      <c r="K18" s="22">
        <f t="shared" si="1"/>
        <v>97</v>
      </c>
      <c r="L18" s="22">
        <v>127</v>
      </c>
      <c r="M18" s="22">
        <v>133</v>
      </c>
      <c r="N18" s="22">
        <v>-138</v>
      </c>
      <c r="O18" s="22">
        <f t="shared" si="2"/>
        <v>133</v>
      </c>
      <c r="P18" s="22">
        <f>SUMIF($T18:$U18,"&gt;0")*AND($T18&gt;0,$U18&gt;0)</f>
        <v>230</v>
      </c>
      <c r="Q18" s="22">
        <f t="shared" si="3"/>
        <v>4</v>
      </c>
      <c r="R18" s="22">
        <f ca="1">LOOKUP($Q18,'Team Scores'!$A$3:$A$12,'Team Scores'!$B$3:$B$12)</f>
        <v>7</v>
      </c>
      <c r="S18" s="55">
        <f t="shared" si="0"/>
        <v>310.16654599999998</v>
      </c>
      <c r="T18" s="5">
        <f t="shared" si="4"/>
        <v>97</v>
      </c>
      <c r="U18" s="5">
        <f t="shared" si="5"/>
        <v>133</v>
      </c>
    </row>
    <row r="19" spans="1:21" s="5" customFormat="1">
      <c r="A19" s="22">
        <v>18</v>
      </c>
      <c r="B19" s="43" t="s">
        <v>137</v>
      </c>
      <c r="C19" s="22">
        <v>69</v>
      </c>
      <c r="D19" s="36" t="s">
        <v>732</v>
      </c>
      <c r="E19" s="50">
        <v>32929</v>
      </c>
      <c r="F19" s="52" t="s">
        <v>385</v>
      </c>
      <c r="G19" s="22">
        <v>68.72</v>
      </c>
      <c r="H19" s="22">
        <v>84</v>
      </c>
      <c r="I19" s="22">
        <v>87</v>
      </c>
      <c r="J19" s="22">
        <v>-90</v>
      </c>
      <c r="K19" s="22">
        <f t="shared" si="1"/>
        <v>87</v>
      </c>
      <c r="L19" s="22">
        <v>110</v>
      </c>
      <c r="M19" s="22">
        <v>114</v>
      </c>
      <c r="N19" s="22">
        <v>117</v>
      </c>
      <c r="O19" s="22">
        <f t="shared" si="2"/>
        <v>117</v>
      </c>
      <c r="P19" s="22">
        <f t="shared" ref="P19:P30" si="6">SUMIF($T19:$U19,"&gt;0")*AND($T19&gt;0,$U19&gt;0)</f>
        <v>204</v>
      </c>
      <c r="Q19" s="22">
        <f t="shared" si="3"/>
        <v>9</v>
      </c>
      <c r="R19" s="22">
        <f ca="1">LOOKUP($Q19,'Team Scores'!$A$3:$A$12,'Team Scores'!$B$3:$B$12)</f>
        <v>2</v>
      </c>
      <c r="S19" s="55">
        <f t="shared" si="0"/>
        <v>273.72783240000001</v>
      </c>
      <c r="T19" s="5">
        <f t="shared" si="4"/>
        <v>87</v>
      </c>
      <c r="U19" s="5">
        <f t="shared" si="5"/>
        <v>117</v>
      </c>
    </row>
    <row r="20" spans="1:21" s="5" customFormat="1">
      <c r="A20" s="22">
        <v>28</v>
      </c>
      <c r="B20" s="43" t="s">
        <v>137</v>
      </c>
      <c r="C20" s="22">
        <v>69</v>
      </c>
      <c r="D20" s="36" t="s">
        <v>733</v>
      </c>
      <c r="E20" s="50">
        <v>31053</v>
      </c>
      <c r="F20" s="52" t="s">
        <v>326</v>
      </c>
      <c r="G20" s="22">
        <v>68.14</v>
      </c>
      <c r="H20" s="22">
        <v>118</v>
      </c>
      <c r="I20" s="22">
        <v>123</v>
      </c>
      <c r="J20" s="22">
        <v>125</v>
      </c>
      <c r="K20" s="22">
        <f t="shared" si="1"/>
        <v>125</v>
      </c>
      <c r="L20" s="22">
        <v>-150</v>
      </c>
      <c r="M20" s="22">
        <v>150</v>
      </c>
      <c r="N20" s="22">
        <v>-155</v>
      </c>
      <c r="O20" s="22">
        <f t="shared" si="2"/>
        <v>150</v>
      </c>
      <c r="P20" s="22">
        <f t="shared" si="6"/>
        <v>275</v>
      </c>
      <c r="Q20" s="22">
        <f t="shared" si="3"/>
        <v>1</v>
      </c>
      <c r="R20" s="22">
        <f ca="1">LOOKUP($Q20,'Team Scores'!$A$3:$A$12,'Team Scores'!$B$3:$B$12)</f>
        <v>12</v>
      </c>
      <c r="S20" s="55">
        <f t="shared" si="0"/>
        <v>370.99034499999999</v>
      </c>
      <c r="T20" s="5">
        <f t="shared" si="4"/>
        <v>125</v>
      </c>
      <c r="U20" s="5">
        <f t="shared" si="5"/>
        <v>150</v>
      </c>
    </row>
    <row r="21" spans="1:21" s="5" customFormat="1">
      <c r="A21" s="22">
        <v>29</v>
      </c>
      <c r="B21" s="43" t="s">
        <v>137</v>
      </c>
      <c r="C21" s="22">
        <v>69</v>
      </c>
      <c r="D21" s="36" t="s">
        <v>734</v>
      </c>
      <c r="E21" s="50">
        <v>32465</v>
      </c>
      <c r="F21" s="52" t="s">
        <v>808</v>
      </c>
      <c r="G21" s="22">
        <v>66.87</v>
      </c>
      <c r="H21" s="22">
        <v>111</v>
      </c>
      <c r="I21" s="22">
        <v>114</v>
      </c>
      <c r="J21" s="22">
        <v>116</v>
      </c>
      <c r="K21" s="22">
        <f t="shared" si="1"/>
        <v>116</v>
      </c>
      <c r="L21" s="22">
        <v>147</v>
      </c>
      <c r="M21" s="22">
        <v>152</v>
      </c>
      <c r="N21" s="22">
        <v>159</v>
      </c>
      <c r="O21" s="22">
        <f t="shared" si="2"/>
        <v>159</v>
      </c>
      <c r="P21" s="22">
        <f t="shared" si="6"/>
        <v>275</v>
      </c>
      <c r="Q21" s="22">
        <f t="shared" si="3"/>
        <v>1</v>
      </c>
      <c r="R21" s="22">
        <f ca="1">LOOKUP($Q21,'Team Scores'!$A$3:$A$12,'Team Scores'!$B$3:$B$12)</f>
        <v>12</v>
      </c>
      <c r="S21" s="55">
        <f t="shared" si="0"/>
        <v>375.52187750000002</v>
      </c>
      <c r="T21" s="5">
        <f t="shared" si="4"/>
        <v>116</v>
      </c>
      <c r="U21" s="5">
        <f t="shared" si="5"/>
        <v>159</v>
      </c>
    </row>
    <row r="22" spans="1:21" s="5" customFormat="1">
      <c r="A22" s="22">
        <v>32</v>
      </c>
      <c r="B22" s="43" t="s">
        <v>486</v>
      </c>
      <c r="C22" s="22">
        <v>69</v>
      </c>
      <c r="D22" s="36" t="s">
        <v>735</v>
      </c>
      <c r="E22" s="50">
        <v>33306</v>
      </c>
      <c r="F22" s="52" t="s">
        <v>517</v>
      </c>
      <c r="G22" s="22">
        <v>67.5</v>
      </c>
      <c r="H22" s="22">
        <v>90</v>
      </c>
      <c r="I22" s="22">
        <v>-96</v>
      </c>
      <c r="J22" s="22">
        <v>-96</v>
      </c>
      <c r="K22" s="22">
        <f t="shared" si="1"/>
        <v>90</v>
      </c>
      <c r="L22" s="22">
        <v>115</v>
      </c>
      <c r="M22" s="22">
        <v>-120</v>
      </c>
      <c r="N22" s="83" t="s">
        <v>814</v>
      </c>
      <c r="O22" s="22">
        <f t="shared" si="2"/>
        <v>115</v>
      </c>
      <c r="P22" s="22">
        <f t="shared" si="6"/>
        <v>205</v>
      </c>
      <c r="Q22" s="22">
        <f t="shared" si="3"/>
        <v>8</v>
      </c>
      <c r="R22" s="22">
        <f ca="1">LOOKUP($Q22,'Team Scores'!$A$3:$A$12,'Team Scores'!$B$3:$B$12)</f>
        <v>3</v>
      </c>
      <c r="S22" s="55">
        <f t="shared" si="0"/>
        <v>278.23729549999996</v>
      </c>
      <c r="T22" s="5">
        <f t="shared" si="4"/>
        <v>90</v>
      </c>
      <c r="U22" s="5">
        <f t="shared" si="5"/>
        <v>115</v>
      </c>
    </row>
    <row r="23" spans="1:21" s="5" customFormat="1">
      <c r="A23" s="22">
        <v>33</v>
      </c>
      <c r="B23" s="43" t="s">
        <v>486</v>
      </c>
      <c r="C23" s="22">
        <v>69</v>
      </c>
      <c r="D23" s="36" t="s">
        <v>736</v>
      </c>
      <c r="E23" s="50">
        <v>32018</v>
      </c>
      <c r="F23" s="52" t="s">
        <v>809</v>
      </c>
      <c r="G23" s="22">
        <v>68.84</v>
      </c>
      <c r="H23" s="22">
        <v>-85</v>
      </c>
      <c r="I23" s="22">
        <v>-85</v>
      </c>
      <c r="J23" s="22">
        <v>85</v>
      </c>
      <c r="K23" s="22">
        <f t="shared" si="1"/>
        <v>85</v>
      </c>
      <c r="L23" s="22">
        <v>-120</v>
      </c>
      <c r="M23" s="22">
        <v>-120</v>
      </c>
      <c r="N23" s="22">
        <v>-120</v>
      </c>
      <c r="O23" s="22">
        <f t="shared" si="2"/>
        <v>-120</v>
      </c>
      <c r="P23" s="22">
        <f t="shared" si="6"/>
        <v>0</v>
      </c>
      <c r="Q23" s="22">
        <f t="shared" si="3"/>
        <v>15</v>
      </c>
      <c r="R23" s="22">
        <f ca="1">LOOKUP($Q23,'Team Scores'!$A$3:$A$12,'Team Scores'!$B$3:$B$12)</f>
        <v>1</v>
      </c>
      <c r="S23" s="55">
        <f t="shared" si="0"/>
        <v>0</v>
      </c>
      <c r="T23" s="5">
        <f t="shared" si="4"/>
        <v>85</v>
      </c>
      <c r="U23" s="5">
        <f t="shared" si="5"/>
        <v>-120</v>
      </c>
    </row>
    <row r="24" spans="1:21" s="5" customFormat="1">
      <c r="A24" s="22">
        <v>37</v>
      </c>
      <c r="B24" s="43" t="s">
        <v>486</v>
      </c>
      <c r="C24" s="22">
        <v>69</v>
      </c>
      <c r="D24" s="36" t="s">
        <v>737</v>
      </c>
      <c r="E24" s="50">
        <v>33373</v>
      </c>
      <c r="F24" s="52" t="s">
        <v>517</v>
      </c>
      <c r="G24" s="22">
        <v>68.400000000000006</v>
      </c>
      <c r="H24" s="22">
        <v>85</v>
      </c>
      <c r="I24" s="22">
        <v>-90</v>
      </c>
      <c r="J24" s="22">
        <v>-90</v>
      </c>
      <c r="K24" s="22">
        <f t="shared" si="1"/>
        <v>85</v>
      </c>
      <c r="L24" s="22">
        <v>105</v>
      </c>
      <c r="M24" s="22">
        <v>110</v>
      </c>
      <c r="N24" s="22">
        <v>-115</v>
      </c>
      <c r="O24" s="22">
        <f t="shared" si="2"/>
        <v>110</v>
      </c>
      <c r="P24" s="22">
        <f t="shared" si="6"/>
        <v>195</v>
      </c>
      <c r="Q24" s="22">
        <f t="shared" si="3"/>
        <v>10</v>
      </c>
      <c r="R24" s="22">
        <f ca="1">LOOKUP($Q24,'Team Scores'!$A$3:$A$12,'Team Scores'!$B$3:$B$12)</f>
        <v>1</v>
      </c>
      <c r="S24" s="55">
        <f t="shared" si="0"/>
        <v>262.42788000000002</v>
      </c>
      <c r="T24" s="5">
        <f t="shared" si="4"/>
        <v>85</v>
      </c>
      <c r="U24" s="5">
        <f t="shared" si="5"/>
        <v>110</v>
      </c>
    </row>
    <row r="25" spans="1:21" s="5" customFormat="1">
      <c r="A25" s="22">
        <v>38</v>
      </c>
      <c r="B25" s="43" t="s">
        <v>486</v>
      </c>
      <c r="C25" s="22">
        <v>69</v>
      </c>
      <c r="D25" s="36" t="s">
        <v>738</v>
      </c>
      <c r="E25" s="50">
        <v>32198</v>
      </c>
      <c r="F25" s="52" t="s">
        <v>810</v>
      </c>
      <c r="G25" s="22">
        <v>66.05</v>
      </c>
      <c r="H25" s="22">
        <v>82</v>
      </c>
      <c r="I25" s="22">
        <v>-85</v>
      </c>
      <c r="J25" s="22">
        <v>-85</v>
      </c>
      <c r="K25" s="22">
        <f t="shared" si="1"/>
        <v>82</v>
      </c>
      <c r="L25" s="22">
        <v>-102</v>
      </c>
      <c r="M25" s="22">
        <v>102</v>
      </c>
      <c r="N25" s="22">
        <v>107</v>
      </c>
      <c r="O25" s="22">
        <f t="shared" si="2"/>
        <v>107</v>
      </c>
      <c r="P25" s="22">
        <f t="shared" si="6"/>
        <v>189</v>
      </c>
      <c r="Q25" s="22">
        <f t="shared" si="3"/>
        <v>11</v>
      </c>
      <c r="R25" s="22">
        <f ca="1">LOOKUP($Q25,'Team Scores'!$A$3:$A$12,'Team Scores'!$B$3:$B$12)</f>
        <v>1</v>
      </c>
      <c r="S25" s="55">
        <f t="shared" si="0"/>
        <v>260.18310779999996</v>
      </c>
      <c r="T25" s="5">
        <f t="shared" si="4"/>
        <v>82</v>
      </c>
      <c r="U25" s="5">
        <f t="shared" si="5"/>
        <v>107</v>
      </c>
    </row>
    <row r="26" spans="1:21" s="5" customFormat="1">
      <c r="A26" s="22">
        <v>39</v>
      </c>
      <c r="B26" s="43" t="s">
        <v>486</v>
      </c>
      <c r="C26" s="22">
        <v>69</v>
      </c>
      <c r="D26" s="36" t="s">
        <v>739</v>
      </c>
      <c r="E26" s="50">
        <v>32789</v>
      </c>
      <c r="F26" s="52" t="s">
        <v>802</v>
      </c>
      <c r="G26" s="22">
        <v>68.7</v>
      </c>
      <c r="H26" s="22">
        <v>-99</v>
      </c>
      <c r="I26" s="22">
        <v>99</v>
      </c>
      <c r="J26" s="22">
        <v>-103</v>
      </c>
      <c r="K26" s="22">
        <f t="shared" si="1"/>
        <v>99</v>
      </c>
      <c r="L26" s="22">
        <v>125</v>
      </c>
      <c r="M26" s="22">
        <v>-130</v>
      </c>
      <c r="N26" s="22">
        <v>-130</v>
      </c>
      <c r="O26" s="22">
        <f t="shared" si="2"/>
        <v>125</v>
      </c>
      <c r="P26" s="22">
        <f t="shared" si="6"/>
        <v>224</v>
      </c>
      <c r="Q26" s="22">
        <f t="shared" si="3"/>
        <v>5</v>
      </c>
      <c r="R26" s="22">
        <f ca="1">LOOKUP($Q26,'Team Scores'!$A$3:$A$12,'Team Scores'!$B$3:$B$12)</f>
        <v>6</v>
      </c>
      <c r="S26" s="55">
        <f t="shared" si="0"/>
        <v>300.6192896</v>
      </c>
      <c r="T26" s="5">
        <f t="shared" si="4"/>
        <v>99</v>
      </c>
      <c r="U26" s="5">
        <f t="shared" si="5"/>
        <v>125</v>
      </c>
    </row>
    <row r="27" spans="1:21" s="5" customFormat="1">
      <c r="A27" s="22">
        <v>40</v>
      </c>
      <c r="B27" s="43" t="s">
        <v>486</v>
      </c>
      <c r="C27" s="22">
        <v>69</v>
      </c>
      <c r="D27" s="36" t="s">
        <v>740</v>
      </c>
      <c r="E27" s="50">
        <v>31421</v>
      </c>
      <c r="F27" s="52" t="s">
        <v>811</v>
      </c>
      <c r="G27" s="22">
        <v>67.41</v>
      </c>
      <c r="H27" s="22">
        <v>72</v>
      </c>
      <c r="I27" s="22">
        <v>-76</v>
      </c>
      <c r="J27" s="22">
        <v>-76</v>
      </c>
      <c r="K27" s="22">
        <f t="shared" si="1"/>
        <v>72</v>
      </c>
      <c r="L27" s="22">
        <v>-90</v>
      </c>
      <c r="M27" s="22">
        <v>90</v>
      </c>
      <c r="N27" s="22">
        <v>95</v>
      </c>
      <c r="O27" s="22">
        <f t="shared" si="2"/>
        <v>95</v>
      </c>
      <c r="P27" s="22">
        <f t="shared" si="6"/>
        <v>167</v>
      </c>
      <c r="Q27" s="22">
        <f t="shared" si="3"/>
        <v>14</v>
      </c>
      <c r="R27" s="22">
        <f ca="1">LOOKUP($Q27,'Team Scores'!$A$3:$A$12,'Team Scores'!$B$3:$B$12)</f>
        <v>1</v>
      </c>
      <c r="S27" s="55">
        <f t="shared" si="0"/>
        <v>226.85697500000001</v>
      </c>
      <c r="T27" s="5">
        <f t="shared" si="4"/>
        <v>72</v>
      </c>
      <c r="U27" s="5">
        <f t="shared" si="5"/>
        <v>95</v>
      </c>
    </row>
    <row r="28" spans="1:21" s="5" customFormat="1">
      <c r="A28" s="22">
        <v>80</v>
      </c>
      <c r="B28" s="43" t="s">
        <v>486</v>
      </c>
      <c r="C28" s="22">
        <v>69</v>
      </c>
      <c r="D28" s="36" t="s">
        <v>741</v>
      </c>
      <c r="E28" s="50">
        <v>32203</v>
      </c>
      <c r="F28" s="52" t="s">
        <v>331</v>
      </c>
      <c r="G28" s="22">
        <v>64.709999999999994</v>
      </c>
      <c r="H28" s="22">
        <v>110</v>
      </c>
      <c r="I28" s="22">
        <v>-113</v>
      </c>
      <c r="J28" s="22">
        <v>-114</v>
      </c>
      <c r="K28" s="22">
        <f t="shared" si="1"/>
        <v>110</v>
      </c>
      <c r="L28" s="22">
        <v>145</v>
      </c>
      <c r="M28" s="22">
        <v>153</v>
      </c>
      <c r="N28" s="22">
        <v>-158</v>
      </c>
      <c r="O28" s="22">
        <f t="shared" si="2"/>
        <v>153</v>
      </c>
      <c r="P28" s="22">
        <f t="shared" si="6"/>
        <v>263</v>
      </c>
      <c r="Q28" s="22">
        <f t="shared" si="3"/>
        <v>3</v>
      </c>
      <c r="R28" s="22">
        <f ca="1">LOOKUP($Q28,'Team Scores'!$A$3:$A$12,'Team Scores'!$B$3:$B$12)</f>
        <v>8</v>
      </c>
      <c r="S28" s="55">
        <f t="shared" si="0"/>
        <v>367.03819749999997</v>
      </c>
      <c r="T28" s="5">
        <f t="shared" si="4"/>
        <v>110</v>
      </c>
      <c r="U28" s="5">
        <f t="shared" si="5"/>
        <v>153</v>
      </c>
    </row>
    <row r="29" spans="1:21" s="5" customFormat="1">
      <c r="A29" s="22">
        <v>98</v>
      </c>
      <c r="B29" s="43" t="s">
        <v>486</v>
      </c>
      <c r="C29" s="22">
        <v>69</v>
      </c>
      <c r="D29" s="36" t="s">
        <v>742</v>
      </c>
      <c r="E29" s="50">
        <v>30576</v>
      </c>
      <c r="F29" s="52" t="s">
        <v>812</v>
      </c>
      <c r="G29" s="22">
        <v>68.75</v>
      </c>
      <c r="H29" s="22">
        <v>-72</v>
      </c>
      <c r="I29" s="22">
        <v>72</v>
      </c>
      <c r="J29" s="22">
        <v>-77</v>
      </c>
      <c r="K29" s="22">
        <f t="shared" si="1"/>
        <v>72</v>
      </c>
      <c r="L29" s="22">
        <v>93</v>
      </c>
      <c r="M29" s="22">
        <v>98</v>
      </c>
      <c r="N29" s="22">
        <v>-103</v>
      </c>
      <c r="O29" s="22">
        <f t="shared" si="2"/>
        <v>98</v>
      </c>
      <c r="P29" s="22">
        <f t="shared" si="6"/>
        <v>170</v>
      </c>
      <c r="Q29" s="22">
        <f t="shared" si="3"/>
        <v>13</v>
      </c>
      <c r="R29" s="22">
        <f ca="1">LOOKUP($Q29,'Team Scores'!$A$3:$A$12,'Team Scores'!$B$3:$B$12)</f>
        <v>1</v>
      </c>
      <c r="S29" s="55">
        <f t="shared" si="0"/>
        <v>228.043508</v>
      </c>
      <c r="T29" s="5">
        <f t="shared" si="4"/>
        <v>72</v>
      </c>
      <c r="U29" s="5">
        <f t="shared" si="5"/>
        <v>98</v>
      </c>
    </row>
    <row r="30" spans="1:21" s="5" customFormat="1">
      <c r="A30" s="20">
        <v>101</v>
      </c>
      <c r="B30" s="42" t="s">
        <v>486</v>
      </c>
      <c r="C30" s="22">
        <v>69</v>
      </c>
      <c r="D30" s="36" t="s">
        <v>743</v>
      </c>
      <c r="E30" s="50">
        <v>31210</v>
      </c>
      <c r="F30" s="52" t="s">
        <v>391</v>
      </c>
      <c r="G30" s="22">
        <v>68.87</v>
      </c>
      <c r="H30" s="22">
        <v>-93</v>
      </c>
      <c r="I30" s="22">
        <v>93</v>
      </c>
      <c r="J30" s="22">
        <v>95</v>
      </c>
      <c r="K30" s="22">
        <f t="shared" si="1"/>
        <v>95</v>
      </c>
      <c r="L30" s="22">
        <v>115</v>
      </c>
      <c r="M30" s="22">
        <v>120</v>
      </c>
      <c r="N30" s="22">
        <v>123</v>
      </c>
      <c r="O30" s="22">
        <f t="shared" si="2"/>
        <v>123</v>
      </c>
      <c r="P30" s="22">
        <f t="shared" si="6"/>
        <v>218</v>
      </c>
      <c r="Q30" s="22">
        <f t="shared" si="3"/>
        <v>7</v>
      </c>
      <c r="R30" s="22">
        <f ca="1">LOOKUP($Q30,'Team Scores'!$A$3:$A$12,'Team Scores'!$B$3:$B$12)</f>
        <v>4</v>
      </c>
      <c r="S30" s="55">
        <f t="shared" si="0"/>
        <v>292.1100156</v>
      </c>
      <c r="T30" s="5">
        <f t="shared" si="4"/>
        <v>95</v>
      </c>
      <c r="U30" s="5">
        <f t="shared" si="5"/>
        <v>123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>
        <f t="shared" ref="P31:P36" si="7">SUMIF($T31:$U31,"&gt;0")*AND($T31&gt;0,$U31&gt;0)</f>
        <v>0</v>
      </c>
      <c r="Q31" s="22"/>
      <c r="R31" s="22"/>
      <c r="S31" s="55" t="str">
        <f t="shared" si="0"/>
        <v/>
      </c>
      <c r="T31" s="5">
        <f t="shared" si="4"/>
        <v>0</v>
      </c>
      <c r="U31" s="5">
        <f t="shared" si="5"/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>
        <f t="shared" si="7"/>
        <v>0</v>
      </c>
      <c r="Q32" s="22"/>
      <c r="R32" s="22"/>
      <c r="S32" s="55" t="str">
        <f t="shared" si="0"/>
        <v/>
      </c>
      <c r="T32" s="5">
        <f t="shared" si="4"/>
        <v>0</v>
      </c>
      <c r="U32" s="5">
        <f t="shared" si="5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>
        <f t="shared" si="7"/>
        <v>0</v>
      </c>
      <c r="Q33" s="22"/>
      <c r="R33" s="22"/>
      <c r="S33" s="55" t="str">
        <f t="shared" si="0"/>
        <v/>
      </c>
      <c r="T33" s="5">
        <f t="shared" si="4"/>
        <v>0</v>
      </c>
      <c r="U33" s="5">
        <f t="shared" si="5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>
        <f t="shared" si="7"/>
        <v>0</v>
      </c>
      <c r="Q34" s="22"/>
      <c r="R34" s="22"/>
      <c r="S34" s="55" t="str">
        <f t="shared" si="0"/>
        <v/>
      </c>
      <c r="T34" s="5">
        <f t="shared" si="4"/>
        <v>0</v>
      </c>
      <c r="U34" s="5">
        <f t="shared" si="5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>
        <f t="shared" si="7"/>
        <v>0</v>
      </c>
      <c r="Q35" s="22"/>
      <c r="R35" s="22"/>
      <c r="S35" s="55" t="str">
        <f t="shared" si="0"/>
        <v/>
      </c>
      <c r="T35" s="5">
        <f t="shared" si="4"/>
        <v>0</v>
      </c>
      <c r="U35" s="5">
        <f t="shared" si="5"/>
        <v>0</v>
      </c>
    </row>
    <row r="36" spans="1:21" s="5" customFormat="1">
      <c r="A36" s="22"/>
      <c r="B36" s="43"/>
      <c r="C36" s="22"/>
      <c r="D36" s="36"/>
      <c r="E36" s="50"/>
      <c r="F36" s="52"/>
      <c r="G36" s="22"/>
      <c r="H36" s="22"/>
      <c r="I36" s="22"/>
      <c r="J36" s="22"/>
      <c r="K36" s="22"/>
      <c r="L36" s="22"/>
      <c r="M36" s="22"/>
      <c r="N36" s="22"/>
      <c r="O36" s="22"/>
      <c r="P36" s="22">
        <f t="shared" si="7"/>
        <v>0</v>
      </c>
      <c r="Q36" s="22"/>
      <c r="R36" s="22"/>
      <c r="S36" s="55" t="str">
        <f t="shared" si="0"/>
        <v/>
      </c>
      <c r="T36" s="5">
        <f t="shared" si="4"/>
        <v>0</v>
      </c>
      <c r="U36" s="5">
        <f t="shared" si="5"/>
        <v>0</v>
      </c>
    </row>
    <row r="37" spans="1:21" s="5" customFormat="1" ht="15.75">
      <c r="A37" s="39"/>
      <c r="B37" s="39"/>
      <c r="C37" s="85"/>
      <c r="D37" s="85"/>
      <c r="E37" s="85"/>
      <c r="F37" s="85"/>
      <c r="G37" s="85"/>
      <c r="H37" s="4"/>
      <c r="I37" s="24"/>
      <c r="J37" s="24"/>
      <c r="K37" s="24"/>
      <c r="L37" s="4"/>
      <c r="M37" s="23" t="s">
        <v>600</v>
      </c>
      <c r="N37" s="92" t="s">
        <v>132</v>
      </c>
      <c r="O37" s="92"/>
      <c r="P37" s="92"/>
      <c r="Q37" s="92"/>
      <c r="R37" s="92"/>
      <c r="S37" s="92"/>
    </row>
    <row r="38" spans="1:21" s="5" customFormat="1">
      <c r="A38" s="39"/>
      <c r="B38" s="39"/>
      <c r="C38" s="85"/>
      <c r="D38" s="85"/>
      <c r="E38" s="85"/>
      <c r="F38" s="85"/>
      <c r="G38" s="8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1" s="5" customFormat="1" ht="15.75">
      <c r="A39" s="39"/>
      <c r="B39" s="39"/>
      <c r="C39" s="86"/>
      <c r="D39" s="86"/>
      <c r="E39" s="86"/>
      <c r="F39" s="86"/>
      <c r="G39" s="86"/>
      <c r="H39" s="4"/>
      <c r="I39" s="24"/>
      <c r="J39" s="24"/>
      <c r="K39" s="24"/>
      <c r="L39" s="4"/>
      <c r="M39" s="23" t="s">
        <v>595</v>
      </c>
      <c r="N39" s="93">
        <v>40284</v>
      </c>
      <c r="O39" s="93"/>
      <c r="P39" s="93"/>
      <c r="Q39" s="93"/>
      <c r="R39" s="93"/>
      <c r="S39" s="93"/>
    </row>
    <row r="40" spans="1:21" s="5" customFormat="1">
      <c r="A40" s="39"/>
      <c r="B40" s="39"/>
      <c r="C40" s="86"/>
      <c r="D40" s="86"/>
      <c r="E40" s="86"/>
      <c r="F40" s="86"/>
      <c r="G40" s="86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1" s="5" customFormat="1">
      <c r="A41" s="40"/>
      <c r="B41" s="40"/>
      <c r="C41" s="40"/>
    </row>
    <row r="42" spans="1:21" s="5" customFormat="1" ht="15.75">
      <c r="A42" s="40"/>
      <c r="B42" s="40"/>
      <c r="C42" s="40"/>
      <c r="D42" s="5" t="s">
        <v>611</v>
      </c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 s="5" customFormat="1">
      <c r="A109" s="40"/>
      <c r="B109" s="40"/>
      <c r="C109" s="40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4">
    <mergeCell ref="C40:G40"/>
    <mergeCell ref="F14:F15"/>
    <mergeCell ref="H14:J14"/>
    <mergeCell ref="C37:G37"/>
    <mergeCell ref="N37:S37"/>
    <mergeCell ref="C38:G38"/>
    <mergeCell ref="C39:G39"/>
    <mergeCell ref="N39:S39"/>
    <mergeCell ref="E7:L7"/>
    <mergeCell ref="D11:H11"/>
    <mergeCell ref="L11:R11"/>
    <mergeCell ref="C12:D12"/>
    <mergeCell ref="G12:H12"/>
    <mergeCell ref="L12:R12"/>
  </mergeCells>
  <phoneticPr fontId="17" type="noConversion"/>
  <conditionalFormatting sqref="K16:K36 O16:O36 G16:G36 S16:S36">
    <cfRule type="cellIs" dxfId="44" priority="1" stopIfTrue="1" operator="lessThanOrEqual">
      <formula>0</formula>
    </cfRule>
  </conditionalFormatting>
  <conditionalFormatting sqref="P16:P36">
    <cfRule type="cellIs" dxfId="43" priority="2" stopIfTrue="1" operator="equal">
      <formula>0</formula>
    </cfRule>
  </conditionalFormatting>
  <conditionalFormatting sqref="H16:J36 L16:N36">
    <cfRule type="cellIs" dxfId="42" priority="3" stopIfTrue="1" operator="equal">
      <formula>0</formula>
    </cfRule>
    <cfRule type="cellIs" dxfId="41" priority="4" stopIfTrue="1" operator="lessThan">
      <formula>0</formula>
    </cfRule>
  </conditionalFormatting>
  <conditionalFormatting sqref="F16:F36">
    <cfRule type="cellIs" dxfId="4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5121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W553"/>
  <sheetViews>
    <sheetView topLeftCell="A12" zoomScale="110" zoomScaleNormal="110" workbookViewId="0">
      <selection activeCell="C12" sqref="C1:C65536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0" t="s">
        <v>73</v>
      </c>
      <c r="G11" s="90"/>
      <c r="H11" s="90"/>
      <c r="I11" s="90"/>
      <c r="J11" s="90"/>
      <c r="M11" s="6" t="s">
        <v>579</v>
      </c>
      <c r="N11" s="90" t="s">
        <v>74</v>
      </c>
      <c r="O11" s="90"/>
      <c r="P11" s="90"/>
      <c r="Q11" s="90"/>
      <c r="R11" s="90"/>
      <c r="S11" s="90"/>
      <c r="T11" s="90"/>
    </row>
    <row r="12" spans="1:23" s="5" customFormat="1" ht="18.75">
      <c r="A12" s="40"/>
      <c r="B12" s="40"/>
      <c r="C12" s="40"/>
      <c r="D12" s="45" t="s">
        <v>580</v>
      </c>
      <c r="E12" s="96">
        <v>40284</v>
      </c>
      <c r="F12" s="97"/>
      <c r="G12" s="8" t="s">
        <v>581</v>
      </c>
      <c r="H12" s="8"/>
      <c r="I12" s="100" t="s">
        <v>744</v>
      </c>
      <c r="J12" s="100"/>
      <c r="K12" s="9"/>
      <c r="M12" s="6" t="s">
        <v>582</v>
      </c>
      <c r="N12" s="86"/>
      <c r="O12" s="86"/>
      <c r="P12" s="86"/>
      <c r="Q12" s="86"/>
      <c r="R12" s="86"/>
      <c r="S12" s="86"/>
      <c r="T12" s="86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RANK($R$16,$R$16:$R24)</f>
        <v>1</v>
      </c>
      <c r="T16" s="20">
        <f ca="1">LOOKUP($S16,'Team Scores'!$A$3:$A$12,'Team Scores'!$B$3:$B$12)</f>
        <v>12</v>
      </c>
      <c r="U16" s="54" t="str">
        <f t="shared" ref="U16:U36" si="0"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/>
      <c r="N17" s="22"/>
      <c r="O17" s="22"/>
      <c r="P17" s="22"/>
      <c r="Q17" s="22"/>
      <c r="R17" s="22">
        <f>SUMIF($V17:$W17,"&gt;0")*AND($V17&gt;0,$W17&gt;0)</f>
        <v>0</v>
      </c>
      <c r="S17" s="22">
        <f>RANK($R$16,$R$16:$R25)</f>
        <v>1</v>
      </c>
      <c r="T17" s="22">
        <f ca="1">LOOKUP($S17,'Team Scores'!$A$3:$A$12,'Team Scores'!$B$3:$B$12)</f>
        <v>12</v>
      </c>
      <c r="U17" s="55" t="str">
        <f t="shared" si="0"/>
        <v/>
      </c>
      <c r="V17" s="5">
        <f t="shared" ref="V17:V36" si="1">MAX(J17:L17)</f>
        <v>0</v>
      </c>
      <c r="W17" s="5">
        <f t="shared" ref="W17:W36" si="2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/>
      <c r="N18" s="22"/>
      <c r="O18" s="22"/>
      <c r="P18" s="22"/>
      <c r="Q18" s="22"/>
      <c r="R18" s="22">
        <f>SUMIF($V18:$W18,"&gt;0")*AND($V18&gt;0,$W18&gt;0)</f>
        <v>0</v>
      </c>
      <c r="S18" s="22">
        <f>RANK($R$16,$R$16:$R26)</f>
        <v>1</v>
      </c>
      <c r="T18" s="22">
        <f ca="1">LOOKUP($S18,'Team Scores'!$A$3:$A$12,'Team Scores'!$B$3:$B$12)</f>
        <v>12</v>
      </c>
      <c r="U18" s="55" t="str">
        <f t="shared" si="0"/>
        <v/>
      </c>
      <c r="V18" s="5">
        <f t="shared" si="1"/>
        <v>0</v>
      </c>
      <c r="W18" s="5">
        <f t="shared" si="2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/>
      <c r="N19" s="22"/>
      <c r="O19" s="22"/>
      <c r="P19" s="22"/>
      <c r="Q19" s="22"/>
      <c r="R19" s="22">
        <f t="shared" ref="R19:R30" si="3">SUMIF($V19:$W19,"&gt;0")*AND($V19&gt;0,$W19&gt;0)</f>
        <v>0</v>
      </c>
      <c r="S19" s="22">
        <f>RANK($R$16,$R$16:$R27)</f>
        <v>1</v>
      </c>
      <c r="T19" s="22">
        <f ca="1">LOOKUP($S19,'Team Scores'!$A$3:$A$12,'Team Scores'!$B$3:$B$12)</f>
        <v>12</v>
      </c>
      <c r="U19" s="55" t="str">
        <f t="shared" si="0"/>
        <v/>
      </c>
      <c r="V19" s="5">
        <f t="shared" si="1"/>
        <v>0</v>
      </c>
      <c r="W19" s="5">
        <f t="shared" si="2"/>
        <v>0</v>
      </c>
    </row>
    <row r="20" spans="1:23" s="5" customFormat="1">
      <c r="A20" s="22"/>
      <c r="B20" s="43"/>
      <c r="C20" s="20"/>
      <c r="D20" s="22"/>
      <c r="E20" s="22"/>
      <c r="F20" s="36"/>
      <c r="G20" s="50"/>
      <c r="H20" s="52"/>
      <c r="I20" s="22"/>
      <c r="J20" s="22"/>
      <c r="K20" s="22"/>
      <c r="L20" s="22"/>
      <c r="M20" s="22"/>
      <c r="N20" s="22"/>
      <c r="O20" s="22"/>
      <c r="P20" s="22"/>
      <c r="Q20" s="22"/>
      <c r="R20" s="22">
        <f t="shared" si="3"/>
        <v>0</v>
      </c>
      <c r="S20" s="22">
        <f>RANK($R$16,$R$16:$R28)</f>
        <v>1</v>
      </c>
      <c r="T20" s="22">
        <f ca="1">LOOKUP($S20,'Team Scores'!$A$3:$A$12,'Team Scores'!$B$3:$B$12)</f>
        <v>12</v>
      </c>
      <c r="U20" s="55" t="str">
        <f t="shared" si="0"/>
        <v/>
      </c>
      <c r="V20" s="5">
        <f t="shared" si="1"/>
        <v>0</v>
      </c>
      <c r="W20" s="5">
        <f t="shared" si="2"/>
        <v>0</v>
      </c>
    </row>
    <row r="21" spans="1:23" s="5" customFormat="1">
      <c r="A21" s="22"/>
      <c r="B21" s="43"/>
      <c r="C21" s="20"/>
      <c r="D21" s="22"/>
      <c r="E21" s="22"/>
      <c r="F21" s="36"/>
      <c r="G21" s="50"/>
      <c r="H21" s="52"/>
      <c r="I21" s="22"/>
      <c r="J21" s="22"/>
      <c r="K21" s="22"/>
      <c r="L21" s="22"/>
      <c r="M21" s="22"/>
      <c r="N21" s="22"/>
      <c r="O21" s="22"/>
      <c r="P21" s="22"/>
      <c r="Q21" s="22"/>
      <c r="R21" s="22">
        <f t="shared" si="3"/>
        <v>0</v>
      </c>
      <c r="S21" s="22">
        <f>RANK($R$16,$R$16:$R29)</f>
        <v>1</v>
      </c>
      <c r="T21" s="22">
        <f ca="1">LOOKUP($S21,'Team Scores'!$A$3:$A$12,'Team Scores'!$B$3:$B$12)</f>
        <v>12</v>
      </c>
      <c r="U21" s="55" t="str">
        <f t="shared" si="0"/>
        <v/>
      </c>
      <c r="V21" s="5">
        <f t="shared" si="1"/>
        <v>0</v>
      </c>
      <c r="W21" s="5">
        <f t="shared" si="2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/>
      <c r="N22" s="22"/>
      <c r="O22" s="22"/>
      <c r="P22" s="22"/>
      <c r="Q22" s="22"/>
      <c r="R22" s="22">
        <f t="shared" si="3"/>
        <v>0</v>
      </c>
      <c r="S22" s="22">
        <f>RANK($R$16,$R$16:$R30)</f>
        <v>1</v>
      </c>
      <c r="T22" s="22">
        <f ca="1">LOOKUP($S22,'Team Scores'!$A$3:$A$12,'Team Scores'!$B$3:$B$12)</f>
        <v>12</v>
      </c>
      <c r="U22" s="55" t="str">
        <f t="shared" si="0"/>
        <v/>
      </c>
      <c r="V22" s="5">
        <f t="shared" si="1"/>
        <v>0</v>
      </c>
      <c r="W22" s="5">
        <f t="shared" si="2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/>
      <c r="N23" s="22"/>
      <c r="O23" s="22"/>
      <c r="P23" s="22"/>
      <c r="Q23" s="22"/>
      <c r="R23" s="22">
        <f t="shared" si="3"/>
        <v>0</v>
      </c>
      <c r="S23" s="22">
        <f>RANK($R$16,$R$16:$R31)</f>
        <v>1</v>
      </c>
      <c r="T23" s="22">
        <f ca="1">LOOKUP($S23,'Team Scores'!$A$3:$A$12,'Team Scores'!$B$3:$B$12)</f>
        <v>12</v>
      </c>
      <c r="U23" s="55" t="str">
        <f t="shared" si="0"/>
        <v/>
      </c>
      <c r="V23" s="5">
        <f t="shared" si="1"/>
        <v>0</v>
      </c>
      <c r="W23" s="5">
        <f t="shared" si="2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/>
      <c r="N24" s="22"/>
      <c r="O24" s="22"/>
      <c r="P24" s="22"/>
      <c r="Q24" s="22"/>
      <c r="R24" s="22">
        <f t="shared" si="3"/>
        <v>0</v>
      </c>
      <c r="S24" s="22">
        <f>RANK($R$16,$R$16:$R32)</f>
        <v>1</v>
      </c>
      <c r="T24" s="22">
        <f ca="1">LOOKUP($S24,'Team Scores'!$A$3:$A$12,'Team Scores'!$B$3:$B$12)</f>
        <v>12</v>
      </c>
      <c r="U24" s="55" t="str">
        <f t="shared" si="0"/>
        <v/>
      </c>
      <c r="V24" s="5">
        <f t="shared" si="1"/>
        <v>0</v>
      </c>
      <c r="W24" s="5">
        <f t="shared" si="2"/>
        <v>0</v>
      </c>
    </row>
    <row r="25" spans="1:23" s="5" customFormat="1">
      <c r="A25" s="22"/>
      <c r="B25" s="43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/>
      <c r="N25" s="22"/>
      <c r="O25" s="22"/>
      <c r="P25" s="22"/>
      <c r="Q25" s="22"/>
      <c r="R25" s="22">
        <f t="shared" si="3"/>
        <v>0</v>
      </c>
      <c r="S25" s="22"/>
      <c r="T25" s="22"/>
      <c r="U25" s="55" t="str">
        <f t="shared" si="0"/>
        <v/>
      </c>
      <c r="V25" s="5">
        <f t="shared" si="1"/>
        <v>0</v>
      </c>
      <c r="W25" s="5">
        <f t="shared" si="2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/>
      <c r="N26" s="22"/>
      <c r="O26" s="22"/>
      <c r="P26" s="22"/>
      <c r="Q26" s="22"/>
      <c r="R26" s="22">
        <f t="shared" si="3"/>
        <v>0</v>
      </c>
      <c r="S26" s="22">
        <f>RANK($R26,$R$26:$R$28)</f>
        <v>1</v>
      </c>
      <c r="T26" s="22">
        <f ca="1">LOOKUP($S26,'Team Scores'!$A$3:$A$12,'Team Scores'!$B$3:$B$12)</f>
        <v>12</v>
      </c>
      <c r="U26" s="55" t="str">
        <f t="shared" si="0"/>
        <v/>
      </c>
      <c r="V26" s="5">
        <f t="shared" si="1"/>
        <v>0</v>
      </c>
      <c r="W26" s="5">
        <f t="shared" si="2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3"/>
        <v>0</v>
      </c>
      <c r="S27" s="22">
        <f>RANK($R27,$R$26:$R$28)</f>
        <v>1</v>
      </c>
      <c r="T27" s="22">
        <f ca="1">LOOKUP($S27,'Team Scores'!$A$3:$A$12,'Team Scores'!$B$3:$B$12)</f>
        <v>12</v>
      </c>
      <c r="U27" s="55" t="str">
        <f t="shared" si="0"/>
        <v/>
      </c>
      <c r="V27" s="5">
        <f t="shared" si="1"/>
        <v>0</v>
      </c>
      <c r="W27" s="5">
        <f t="shared" si="2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3"/>
        <v>0</v>
      </c>
      <c r="S28" s="22">
        <f>RANK($R28,$R$26:$R$28)</f>
        <v>1</v>
      </c>
      <c r="T28" s="22">
        <f ca="1">LOOKUP($S28,'Team Scores'!$A$3:$A$12,'Team Scores'!$B$3:$B$12)</f>
        <v>12</v>
      </c>
      <c r="U28" s="55" t="str">
        <f t="shared" si="0"/>
        <v/>
      </c>
      <c r="V28" s="5">
        <f t="shared" si="1"/>
        <v>0</v>
      </c>
      <c r="W28" s="5">
        <f t="shared" si="2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3"/>
        <v>0</v>
      </c>
      <c r="S29" s="22"/>
      <c r="T29" s="22"/>
      <c r="U29" s="55" t="str">
        <f t="shared" si="0"/>
        <v/>
      </c>
      <c r="V29" s="5">
        <f t="shared" si="1"/>
        <v>0</v>
      </c>
      <c r="W29" s="5">
        <f t="shared" si="2"/>
        <v>0</v>
      </c>
    </row>
    <row r="30" spans="1:23" s="5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3"/>
        <v>0</v>
      </c>
      <c r="S30" s="22"/>
      <c r="T30" s="22"/>
      <c r="U30" s="55" t="str">
        <f t="shared" si="0"/>
        <v/>
      </c>
      <c r="V30" s="5">
        <f t="shared" si="1"/>
        <v>0</v>
      </c>
      <c r="W30" s="5">
        <f t="shared" si="2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ref="R31:R36" si="4">SUMIF($V31:$W31,"&gt;0")*AND($V31&gt;0,$W31&gt;0)</f>
        <v>0</v>
      </c>
      <c r="S31" s="22"/>
      <c r="T31" s="22"/>
      <c r="U31" s="55" t="str">
        <f t="shared" si="0"/>
        <v/>
      </c>
      <c r="V31" s="5">
        <f t="shared" si="1"/>
        <v>0</v>
      </c>
      <c r="W31" s="5">
        <f t="shared" si="2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si="4"/>
        <v>0</v>
      </c>
      <c r="S32" s="22"/>
      <c r="T32" s="22"/>
      <c r="U32" s="55" t="str">
        <f t="shared" si="0"/>
        <v/>
      </c>
      <c r="V32" s="5">
        <f t="shared" si="1"/>
        <v>0</v>
      </c>
      <c r="W32" s="5">
        <f t="shared" si="2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4"/>
        <v>0</v>
      </c>
      <c r="S33" s="22"/>
      <c r="T33" s="22"/>
      <c r="U33" s="55" t="str">
        <f t="shared" si="0"/>
        <v/>
      </c>
      <c r="V33" s="5">
        <f t="shared" si="1"/>
        <v>0</v>
      </c>
      <c r="W33" s="5">
        <f t="shared" si="2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4"/>
        <v>0</v>
      </c>
      <c r="S34" s="22"/>
      <c r="T34" s="22"/>
      <c r="U34" s="55" t="str">
        <f t="shared" si="0"/>
        <v/>
      </c>
      <c r="V34" s="5">
        <f t="shared" si="1"/>
        <v>0</v>
      </c>
      <c r="W34" s="5">
        <f t="shared" si="2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4"/>
        <v>0</v>
      </c>
      <c r="S35" s="22"/>
      <c r="T35" s="22"/>
      <c r="U35" s="55" t="str">
        <f t="shared" si="0"/>
        <v/>
      </c>
      <c r="V35" s="5">
        <f t="shared" si="1"/>
        <v>0</v>
      </c>
      <c r="W35" s="5">
        <f t="shared" si="2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4"/>
        <v>0</v>
      </c>
      <c r="S36" s="22"/>
      <c r="T36" s="22"/>
      <c r="U36" s="55" t="str">
        <f t="shared" si="0"/>
        <v/>
      </c>
      <c r="V36" s="5">
        <f t="shared" si="1"/>
        <v>0</v>
      </c>
      <c r="W36" s="5">
        <f t="shared" si="2"/>
        <v>0</v>
      </c>
    </row>
    <row r="37" spans="1:23" s="5" customFormat="1" ht="15.75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J37" s="4"/>
      <c r="K37" s="24"/>
      <c r="L37" s="24"/>
      <c r="M37" s="24"/>
      <c r="N37" s="4"/>
      <c r="O37" s="23" t="s">
        <v>600</v>
      </c>
      <c r="P37" s="92" t="s">
        <v>132</v>
      </c>
      <c r="Q37" s="92"/>
      <c r="R37" s="92"/>
      <c r="S37" s="92"/>
      <c r="T37" s="92"/>
      <c r="U37" s="92"/>
    </row>
    <row r="38" spans="1:23" s="5" customFormat="1">
      <c r="A38" s="39"/>
      <c r="B38" s="39"/>
      <c r="C38" s="39"/>
      <c r="D38" s="39"/>
      <c r="E38" s="85"/>
      <c r="F38" s="85"/>
      <c r="G38" s="85"/>
      <c r="H38" s="85"/>
      <c r="I38" s="8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 ht="15.75">
      <c r="A39" s="39"/>
      <c r="B39" s="39"/>
      <c r="C39" s="39"/>
      <c r="D39" s="39"/>
      <c r="E39" s="86"/>
      <c r="F39" s="86"/>
      <c r="G39" s="86"/>
      <c r="H39" s="86"/>
      <c r="I39" s="86"/>
      <c r="J39" s="4"/>
      <c r="K39" s="24"/>
      <c r="L39" s="24"/>
      <c r="M39" s="24"/>
      <c r="N39" s="4"/>
      <c r="O39" s="23" t="s">
        <v>595</v>
      </c>
      <c r="P39" s="93">
        <v>40284</v>
      </c>
      <c r="Q39" s="93"/>
      <c r="R39" s="93"/>
      <c r="S39" s="93"/>
      <c r="T39" s="93"/>
      <c r="U39" s="93"/>
    </row>
    <row r="40" spans="1:23" s="5" customFormat="1">
      <c r="A40" s="39"/>
      <c r="B40" s="39"/>
      <c r="C40" s="39"/>
      <c r="D40" s="39"/>
      <c r="E40" s="86"/>
      <c r="F40" s="86"/>
      <c r="G40" s="86"/>
      <c r="H40" s="86"/>
      <c r="I40" s="8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3" s="5" customFormat="1">
      <c r="A41" s="40"/>
      <c r="B41" s="40"/>
      <c r="C41" s="40"/>
      <c r="D41" s="40"/>
      <c r="E41" s="40"/>
    </row>
    <row r="42" spans="1:23" s="5" customFormat="1" ht="15.75">
      <c r="A42" s="40"/>
      <c r="B42" s="40"/>
      <c r="C42" s="40"/>
      <c r="D42" s="40"/>
      <c r="E42" s="40"/>
      <c r="F42" s="5" t="s">
        <v>611</v>
      </c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4">
    <mergeCell ref="E40:I40"/>
    <mergeCell ref="H14:H15"/>
    <mergeCell ref="J14:L14"/>
    <mergeCell ref="E37:I37"/>
    <mergeCell ref="P37:U37"/>
    <mergeCell ref="E38:I38"/>
    <mergeCell ref="E39:I39"/>
    <mergeCell ref="P39:U39"/>
    <mergeCell ref="G7:N7"/>
    <mergeCell ref="F11:J11"/>
    <mergeCell ref="N11:T11"/>
    <mergeCell ref="E12:F12"/>
    <mergeCell ref="I12:J12"/>
    <mergeCell ref="N12:T12"/>
  </mergeCells>
  <phoneticPr fontId="17" type="noConversion"/>
  <conditionalFormatting sqref="M16:M36 Q16:Q36 I16:I36 U16:U36">
    <cfRule type="cellIs" dxfId="39" priority="1" stopIfTrue="1" operator="lessThanOrEqual">
      <formula>0</formula>
    </cfRule>
  </conditionalFormatting>
  <conditionalFormatting sqref="R16:R36">
    <cfRule type="cellIs" dxfId="38" priority="2" stopIfTrue="1" operator="equal">
      <formula>0</formula>
    </cfRule>
  </conditionalFormatting>
  <conditionalFormatting sqref="J16:L36 N16:P36">
    <cfRule type="cellIs" dxfId="37" priority="3" stopIfTrue="1" operator="equal">
      <formula>0</formula>
    </cfRule>
    <cfRule type="cellIs" dxfId="36" priority="4" stopIfTrue="1" operator="lessThan">
      <formula>0</formula>
    </cfRule>
  </conditionalFormatting>
  <conditionalFormatting sqref="H16:H36">
    <cfRule type="cellIs" dxfId="35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552"/>
  <sheetViews>
    <sheetView topLeftCell="A13" zoomScale="110" zoomScaleNormal="110" workbookViewId="0">
      <selection activeCell="A16" sqref="A16:K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0" t="s">
        <v>73</v>
      </c>
      <c r="G11" s="90"/>
      <c r="H11" s="90"/>
      <c r="I11" s="90"/>
      <c r="J11" s="90"/>
      <c r="M11" s="6" t="s">
        <v>579</v>
      </c>
      <c r="N11" s="90" t="s">
        <v>74</v>
      </c>
      <c r="O11" s="90"/>
      <c r="P11" s="90"/>
      <c r="Q11" s="90"/>
      <c r="R11" s="90"/>
      <c r="S11" s="90"/>
      <c r="T11" s="90"/>
    </row>
    <row r="12" spans="1:23" s="5" customFormat="1" ht="18.75">
      <c r="A12" s="40"/>
      <c r="B12" s="40"/>
      <c r="C12" s="40"/>
      <c r="D12" s="45" t="s">
        <v>580</v>
      </c>
      <c r="E12" s="96">
        <v>40284</v>
      </c>
      <c r="F12" s="97"/>
      <c r="G12" s="8" t="s">
        <v>581</v>
      </c>
      <c r="H12" s="8"/>
      <c r="I12" s="101" t="s">
        <v>53</v>
      </c>
      <c r="J12" s="101"/>
      <c r="K12" s="9"/>
      <c r="M12" s="6" t="s">
        <v>582</v>
      </c>
      <c r="N12" s="86"/>
      <c r="O12" s="86"/>
      <c r="P12" s="86"/>
      <c r="Q12" s="86"/>
      <c r="R12" s="86"/>
      <c r="S12" s="86"/>
      <c r="T12" s="86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RANK($R16,$R$16:$R$25)</f>
        <v>1</v>
      </c>
      <c r="T16" s="20">
        <f ca="1">LOOKUP($S16,'Team Scores'!$A$3:$A$12,'Team Scores'!$B$3:$B$12)</f>
        <v>12</v>
      </c>
      <c r="U16" s="54" t="str">
        <f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>
        <f t="shared" ref="M17:M31" si="0">MAX(J17:L17)</f>
        <v>0</v>
      </c>
      <c r="N17" s="22"/>
      <c r="O17" s="22"/>
      <c r="P17" s="22"/>
      <c r="Q17" s="22">
        <f t="shared" ref="Q17:Q31" si="1">MAX(N17:P17)</f>
        <v>0</v>
      </c>
      <c r="R17" s="22">
        <f>SUMIF($V17:$W17,"&gt;0")*AND($V17&gt;0,$W17&gt;0)</f>
        <v>0</v>
      </c>
      <c r="S17" s="22">
        <f t="shared" ref="S17:S25" si="2">RANK($R17,$R$16:$R$25)</f>
        <v>1</v>
      </c>
      <c r="T17" s="22">
        <f ca="1">LOOKUP($S17,'Team Scores'!$A$3:$A$12,'Team Scores'!$B$3:$B$12)</f>
        <v>12</v>
      </c>
      <c r="U17" s="55" t="str">
        <f t="shared" ref="U17:U35" si="3">IF(B17="M",+TRUNC(10^(0.784780654*((LOG10(+I17/173.961))^2)),7)*R17,IF(B17="F",+TRUNC(10^(1.056683941*((LOG10(+I17/125.441))^2)),7)*R17,""))</f>
        <v/>
      </c>
      <c r="V17" s="5">
        <f t="shared" ref="V17:V35" si="4">MAX(J17:L17)</f>
        <v>0</v>
      </c>
      <c r="W17" s="5">
        <f t="shared" ref="W17:W35" si="5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>
        <f t="shared" si="1"/>
        <v>0</v>
      </c>
      <c r="R18" s="22">
        <f>SUMIF($V18:$W18,"&gt;0")*AND($V18&gt;0,$W18&gt;0)</f>
        <v>0</v>
      </c>
      <c r="S18" s="22">
        <f t="shared" si="2"/>
        <v>1</v>
      </c>
      <c r="T18" s="22">
        <f ca="1">LOOKUP($S18,'Team Scores'!$A$3:$A$12,'Team Scores'!$B$3:$B$12)</f>
        <v>12</v>
      </c>
      <c r="U18" s="55" t="str">
        <f t="shared" si="3"/>
        <v/>
      </c>
      <c r="V18" s="5">
        <f t="shared" si="4"/>
        <v>0</v>
      </c>
      <c r="W18" s="5">
        <f t="shared" si="5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>
        <f t="shared" si="1"/>
        <v>0</v>
      </c>
      <c r="R19" s="22">
        <f t="shared" ref="R19:R27" si="6">SUMIF($V19:$W19,"&gt;0")*AND($V19&gt;0,$W19&gt;0)</f>
        <v>0</v>
      </c>
      <c r="S19" s="22">
        <f t="shared" si="2"/>
        <v>1</v>
      </c>
      <c r="T19" s="22">
        <f ca="1">LOOKUP($S19,'Team Scores'!$A$3:$A$12,'Team Scores'!$B$3:$B$12)</f>
        <v>12</v>
      </c>
      <c r="U19" s="55" t="str">
        <f t="shared" si="3"/>
        <v/>
      </c>
      <c r="V19" s="5">
        <f t="shared" si="4"/>
        <v>0</v>
      </c>
      <c r="W19" s="5">
        <f t="shared" si="5"/>
        <v>0</v>
      </c>
    </row>
    <row r="20" spans="1:23" s="5" customFormat="1">
      <c r="A20" s="22"/>
      <c r="B20" s="43"/>
      <c r="C20" s="22"/>
      <c r="D20" s="22"/>
      <c r="E20" s="22"/>
      <c r="F20" s="36"/>
      <c r="G20" s="50"/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>
        <f t="shared" si="1"/>
        <v>0</v>
      </c>
      <c r="R20" s="22">
        <f t="shared" si="6"/>
        <v>0</v>
      </c>
      <c r="S20" s="22">
        <f t="shared" si="2"/>
        <v>1</v>
      </c>
      <c r="T20" s="22">
        <f ca="1">LOOKUP($S20,'Team Scores'!$A$3:$A$12,'Team Scores'!$B$3:$B$12)</f>
        <v>12</v>
      </c>
      <c r="U20" s="55" t="str">
        <f t="shared" si="3"/>
        <v/>
      </c>
      <c r="V20" s="5">
        <f t="shared" si="4"/>
        <v>0</v>
      </c>
      <c r="W20" s="5">
        <f t="shared" si="5"/>
        <v>0</v>
      </c>
    </row>
    <row r="21" spans="1:23" s="5" customFormat="1">
      <c r="A21" s="22"/>
      <c r="B21" s="43"/>
      <c r="C21" s="22"/>
      <c r="D21" s="22"/>
      <c r="E21" s="22"/>
      <c r="F21" s="36"/>
      <c r="G21" s="50"/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>
        <f t="shared" si="1"/>
        <v>0</v>
      </c>
      <c r="R21" s="22">
        <f t="shared" si="6"/>
        <v>0</v>
      </c>
      <c r="S21" s="22">
        <f t="shared" si="2"/>
        <v>1</v>
      </c>
      <c r="T21" s="22">
        <f ca="1">LOOKUP($S21,'Team Scores'!$A$3:$A$12,'Team Scores'!$B$3:$B$12)</f>
        <v>12</v>
      </c>
      <c r="U21" s="55" t="str">
        <f t="shared" si="3"/>
        <v/>
      </c>
      <c r="V21" s="5">
        <f t="shared" si="4"/>
        <v>0</v>
      </c>
      <c r="W21" s="5">
        <f t="shared" si="5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>
        <f t="shared" si="1"/>
        <v>0</v>
      </c>
      <c r="R22" s="22">
        <f t="shared" si="6"/>
        <v>0</v>
      </c>
      <c r="S22" s="22">
        <f t="shared" si="2"/>
        <v>1</v>
      </c>
      <c r="T22" s="22">
        <f ca="1">LOOKUP($S22,'Team Scores'!$A$3:$A$12,'Team Scores'!$B$3:$B$12)</f>
        <v>12</v>
      </c>
      <c r="U22" s="55" t="str">
        <f t="shared" si="3"/>
        <v/>
      </c>
      <c r="V22" s="5">
        <f t="shared" si="4"/>
        <v>0</v>
      </c>
      <c r="W22" s="5">
        <f t="shared" si="5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>
        <f t="shared" si="1"/>
        <v>0</v>
      </c>
      <c r="R23" s="22">
        <f t="shared" si="6"/>
        <v>0</v>
      </c>
      <c r="S23" s="22">
        <f t="shared" si="2"/>
        <v>1</v>
      </c>
      <c r="T23" s="22">
        <f ca="1">LOOKUP($S23,'Team Scores'!$A$3:$A$12,'Team Scores'!$B$3:$B$12)</f>
        <v>12</v>
      </c>
      <c r="U23" s="55" t="str">
        <f t="shared" si="3"/>
        <v/>
      </c>
      <c r="V23" s="5">
        <f t="shared" si="4"/>
        <v>0</v>
      </c>
      <c r="W23" s="5">
        <f t="shared" si="5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>
        <f t="shared" si="1"/>
        <v>0</v>
      </c>
      <c r="R24" s="22">
        <f t="shared" si="6"/>
        <v>0</v>
      </c>
      <c r="S24" s="22">
        <f t="shared" si="2"/>
        <v>1</v>
      </c>
      <c r="T24" s="22">
        <f ca="1">LOOKUP($S24,'Team Scores'!$A$3:$A$12,'Team Scores'!$B$3:$B$12)</f>
        <v>12</v>
      </c>
      <c r="U24" s="55" t="str">
        <f>IF(B24="M",+TRUNC(10^(0.784780654*((LOG10(+I24/173.961))^2)),7)*R24,IF(B24="F",+TRUNC(10^(1.056683941*((LOG10(+I24/125.441))^2)),7)*R24,""))</f>
        <v/>
      </c>
      <c r="V24" s="5">
        <f>MAX(J24:L24)</f>
        <v>0</v>
      </c>
      <c r="W24" s="5">
        <f>MAX(N24:P24)</f>
        <v>0</v>
      </c>
    </row>
    <row r="25" spans="1:23" s="5" customFormat="1">
      <c r="A25" s="22"/>
      <c r="B25" s="43"/>
      <c r="C25" s="22"/>
      <c r="D25" s="22"/>
      <c r="E25" s="22"/>
      <c r="F25" s="36"/>
      <c r="G25" s="52"/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>
        <f t="shared" si="1"/>
        <v>0</v>
      </c>
      <c r="R25" s="22">
        <f t="shared" si="6"/>
        <v>0</v>
      </c>
      <c r="S25" s="22">
        <f t="shared" si="2"/>
        <v>1</v>
      </c>
      <c r="T25" s="22"/>
      <c r="U25" s="55" t="str">
        <f t="shared" si="3"/>
        <v/>
      </c>
      <c r="V25" s="5">
        <f t="shared" si="4"/>
        <v>0</v>
      </c>
      <c r="W25" s="5">
        <f t="shared" si="5"/>
        <v>0</v>
      </c>
    </row>
    <row r="26" spans="1:23" s="5" customFormat="1">
      <c r="A26" s="20"/>
      <c r="B26" s="42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si="0"/>
        <v>0</v>
      </c>
      <c r="N26" s="22"/>
      <c r="O26" s="22"/>
      <c r="P26" s="22"/>
      <c r="Q26" s="22">
        <f t="shared" si="1"/>
        <v>0</v>
      </c>
      <c r="R26" s="22">
        <f t="shared" si="6"/>
        <v>0</v>
      </c>
      <c r="S26" s="22"/>
      <c r="T26" s="22"/>
      <c r="U26" s="55" t="str">
        <f t="shared" si="3"/>
        <v/>
      </c>
      <c r="V26" s="5">
        <f t="shared" si="4"/>
        <v>0</v>
      </c>
      <c r="W26" s="5">
        <f t="shared" si="5"/>
        <v>0</v>
      </c>
    </row>
    <row r="27" spans="1:23" s="5" customFormat="1">
      <c r="A27" s="20"/>
      <c r="B27" s="42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>
        <f t="shared" si="0"/>
        <v>0</v>
      </c>
      <c r="N27" s="22"/>
      <c r="O27" s="22"/>
      <c r="P27" s="22"/>
      <c r="Q27" s="22">
        <f t="shared" si="1"/>
        <v>0</v>
      </c>
      <c r="R27" s="22">
        <f t="shared" si="6"/>
        <v>0</v>
      </c>
      <c r="S27" s="22">
        <f>RANK($R27,$R$27:$R$30)</f>
        <v>1</v>
      </c>
      <c r="T27" s="22">
        <f ca="1">LOOKUP($S27,'Team Scores'!$A$3:$A$12,'Team Scores'!$B$3:$B$12)</f>
        <v>12</v>
      </c>
      <c r="U27" s="55" t="str">
        <f>IF(B27="M",+TRUNC(10^(0.784780654*((LOG10(+I27/173.961))^2)),7)*R27,IF(B27="F",+TRUNC(10^(1.056683941*((LOG10(+I27/125.441))^2)),7)*R27,""))</f>
        <v/>
      </c>
      <c r="V27" s="5">
        <f>MAX(J27:L27)</f>
        <v>0</v>
      </c>
      <c r="W27" s="5">
        <f>MAX(N27:P27)</f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si="0"/>
        <v>0</v>
      </c>
      <c r="N28" s="22"/>
      <c r="O28" s="22"/>
      <c r="P28" s="22"/>
      <c r="Q28" s="22">
        <f t="shared" si="1"/>
        <v>0</v>
      </c>
      <c r="R28" s="22">
        <f>SUMIF($V28:$W28,"&gt;0")*AND($V28&gt;0,$W28&gt;0)</f>
        <v>0</v>
      </c>
      <c r="S28" s="22">
        <f>RANK($R28,$R$27:$R$30)</f>
        <v>1</v>
      </c>
      <c r="T28" s="22">
        <f ca="1">LOOKUP($S28,'Team Scores'!$A$3:$A$12,'Team Scores'!$B$3:$B$12)</f>
        <v>12</v>
      </c>
      <c r="U28" s="55" t="str">
        <f t="shared" si="3"/>
        <v/>
      </c>
      <c r="V28" s="5">
        <f t="shared" si="4"/>
        <v>0</v>
      </c>
      <c r="W28" s="5">
        <f t="shared" si="5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0"/>
        <v>0</v>
      </c>
      <c r="N29" s="22"/>
      <c r="O29" s="22"/>
      <c r="P29" s="22"/>
      <c r="Q29" s="22">
        <f t="shared" si="1"/>
        <v>0</v>
      </c>
      <c r="R29" s="22">
        <f>SUMIF($V29:$W29,"&gt;0")*AND($V29&gt;0,$W29&gt;0)</f>
        <v>0</v>
      </c>
      <c r="S29" s="22">
        <f>RANK($R29,$R$27:$R$30)</f>
        <v>1</v>
      </c>
      <c r="T29" s="22"/>
      <c r="U29" s="55" t="str">
        <f t="shared" si="3"/>
        <v/>
      </c>
      <c r="V29" s="5">
        <f t="shared" si="4"/>
        <v>0</v>
      </c>
      <c r="W29" s="5">
        <f t="shared" si="5"/>
        <v>0</v>
      </c>
    </row>
    <row r="30" spans="1:23" s="5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0"/>
        <v>0</v>
      </c>
      <c r="N30" s="22"/>
      <c r="O30" s="22"/>
      <c r="P30" s="22"/>
      <c r="Q30" s="22">
        <f t="shared" si="1"/>
        <v>0</v>
      </c>
      <c r="R30" s="22">
        <f>SUMIF($V30:$W30,"&gt;0")*AND($V30&gt;0,$W30&gt;0)</f>
        <v>0</v>
      </c>
      <c r="S30" s="22">
        <f>RANK($R30,$R$27:$R$30)</f>
        <v>1</v>
      </c>
      <c r="T30" s="22"/>
      <c r="U30" s="55" t="str">
        <f t="shared" si="3"/>
        <v/>
      </c>
      <c r="V30" s="5">
        <f t="shared" si="4"/>
        <v>0</v>
      </c>
      <c r="W30" s="5">
        <f t="shared" si="5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0"/>
        <v>0</v>
      </c>
      <c r="N31" s="22"/>
      <c r="O31" s="22"/>
      <c r="P31" s="22"/>
      <c r="Q31" s="22">
        <f t="shared" si="1"/>
        <v>0</v>
      </c>
      <c r="R31" s="22"/>
      <c r="S31" s="22"/>
      <c r="T31" s="22"/>
      <c r="U31" s="55"/>
      <c r="V31" s="5">
        <f>MAX(J31:L31)</f>
        <v>0</v>
      </c>
      <c r="W31" s="5">
        <f>MAX(N31:P31)</f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5">
        <f>MAX(J32:L32)</f>
        <v>0</v>
      </c>
      <c r="W32" s="5">
        <f>MAX(N32:P32)</f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>SUMIF($V33:$W33,"&gt;0")*AND($V33&gt;0,$W33&gt;0)</f>
        <v>0</v>
      </c>
      <c r="S33" s="22"/>
      <c r="T33" s="22"/>
      <c r="U33" s="55" t="str">
        <f t="shared" si="3"/>
        <v/>
      </c>
      <c r="V33" s="5">
        <f t="shared" si="4"/>
        <v>0</v>
      </c>
      <c r="W33" s="5">
        <f t="shared" si="5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>SUMIF($V34:$W34,"&gt;0")*AND($V34&gt;0,$W34&gt;0)</f>
        <v>0</v>
      </c>
      <c r="S34" s="22"/>
      <c r="T34" s="22"/>
      <c r="U34" s="55" t="str">
        <f t="shared" si="3"/>
        <v/>
      </c>
      <c r="V34" s="5">
        <f t="shared" si="4"/>
        <v>0</v>
      </c>
      <c r="W34" s="5">
        <f t="shared" si="5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>SUMIF($V35:$W35,"&gt;0")*AND($V35&gt;0,$W35&gt;0)</f>
        <v>0</v>
      </c>
      <c r="S35" s="22"/>
      <c r="T35" s="22"/>
      <c r="U35" s="55" t="str">
        <f t="shared" si="3"/>
        <v/>
      </c>
      <c r="V35" s="5">
        <f t="shared" si="4"/>
        <v>0</v>
      </c>
      <c r="W35" s="5">
        <f t="shared" si="5"/>
        <v>0</v>
      </c>
    </row>
    <row r="36" spans="1:23" s="5" customFormat="1" ht="15.75">
      <c r="A36" s="39"/>
      <c r="B36" s="39"/>
      <c r="C36" s="46" t="s">
        <v>599</v>
      </c>
      <c r="D36" s="46"/>
      <c r="E36" s="85"/>
      <c r="F36" s="85"/>
      <c r="G36" s="85"/>
      <c r="H36" s="85"/>
      <c r="I36" s="85"/>
      <c r="J36" s="4"/>
      <c r="K36" s="24"/>
      <c r="L36" s="24"/>
      <c r="M36" s="24"/>
      <c r="N36" s="4"/>
      <c r="O36" s="23" t="s">
        <v>600</v>
      </c>
      <c r="P36" s="92" t="s">
        <v>132</v>
      </c>
      <c r="Q36" s="92"/>
      <c r="R36" s="92"/>
      <c r="S36" s="92"/>
      <c r="T36" s="92"/>
      <c r="U36" s="92"/>
    </row>
    <row r="37" spans="1:23" s="5" customFormat="1">
      <c r="A37" s="39"/>
      <c r="B37" s="39"/>
      <c r="C37" s="39"/>
      <c r="D37" s="39"/>
      <c r="E37" s="85"/>
      <c r="F37" s="85"/>
      <c r="G37" s="85"/>
      <c r="H37" s="85"/>
      <c r="I37" s="85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3" s="5" customFormat="1" ht="15.75">
      <c r="A38" s="39"/>
      <c r="B38" s="39"/>
      <c r="C38" s="39"/>
      <c r="D38" s="39"/>
      <c r="E38" s="86"/>
      <c r="F38" s="86"/>
      <c r="G38" s="86"/>
      <c r="H38" s="86"/>
      <c r="I38" s="86"/>
      <c r="J38" s="4"/>
      <c r="K38" s="24"/>
      <c r="L38" s="24"/>
      <c r="M38" s="24"/>
      <c r="N38" s="4"/>
      <c r="O38" s="23" t="s">
        <v>595</v>
      </c>
      <c r="P38" s="93">
        <v>40284</v>
      </c>
      <c r="Q38" s="93"/>
      <c r="R38" s="93"/>
      <c r="S38" s="93"/>
      <c r="T38" s="93"/>
      <c r="U38" s="93"/>
    </row>
    <row r="39" spans="1:23" s="5" customFormat="1">
      <c r="A39" s="39"/>
      <c r="B39" s="39"/>
      <c r="C39" s="39"/>
      <c r="D39" s="39"/>
      <c r="E39" s="86"/>
      <c r="F39" s="86"/>
      <c r="G39" s="86"/>
      <c r="H39" s="86"/>
      <c r="I39" s="86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3" s="5" customFormat="1">
      <c r="A40" s="40"/>
      <c r="B40" s="40"/>
      <c r="C40" s="40"/>
      <c r="D40" s="40"/>
      <c r="E40" s="40"/>
    </row>
    <row r="41" spans="1:23" s="5" customFormat="1" ht="15.75">
      <c r="A41" s="40"/>
      <c r="B41" s="40"/>
      <c r="C41" s="40"/>
      <c r="D41" s="40"/>
      <c r="E41" s="40"/>
      <c r="F41" s="5" t="s">
        <v>611</v>
      </c>
    </row>
    <row r="42" spans="1:23" s="5" customFormat="1">
      <c r="A42" s="40"/>
      <c r="B42" s="40"/>
      <c r="C42" s="40"/>
      <c r="D42" s="40"/>
      <c r="E42" s="40"/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4">
    <mergeCell ref="E39:I39"/>
    <mergeCell ref="H14:H15"/>
    <mergeCell ref="J14:L14"/>
    <mergeCell ref="E36:I36"/>
    <mergeCell ref="P36:U36"/>
    <mergeCell ref="E37:I37"/>
    <mergeCell ref="E38:I38"/>
    <mergeCell ref="P38:U38"/>
    <mergeCell ref="G7:N7"/>
    <mergeCell ref="F11:J11"/>
    <mergeCell ref="N11:T11"/>
    <mergeCell ref="E12:F12"/>
    <mergeCell ref="I12:J12"/>
    <mergeCell ref="N12:T12"/>
  </mergeCells>
  <phoneticPr fontId="17" type="noConversion"/>
  <conditionalFormatting sqref="M16:M35 Q16:Q35 I16:I35 U16:U35">
    <cfRule type="cellIs" dxfId="34" priority="1" stopIfTrue="1" operator="lessThanOrEqual">
      <formula>0</formula>
    </cfRule>
  </conditionalFormatting>
  <conditionalFormatting sqref="R16:R35">
    <cfRule type="cellIs" dxfId="33" priority="2" stopIfTrue="1" operator="equal">
      <formula>0</formula>
    </cfRule>
  </conditionalFormatting>
  <conditionalFormatting sqref="J16:L35 N16:P35">
    <cfRule type="cellIs" dxfId="32" priority="3" stopIfTrue="1" operator="equal">
      <formula>0</formula>
    </cfRule>
    <cfRule type="cellIs" dxfId="31" priority="4" stopIfTrue="1" operator="lessThan">
      <formula>0</formula>
    </cfRule>
  </conditionalFormatting>
  <conditionalFormatting sqref="H16:H35">
    <cfRule type="cellIs" dxfId="3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7169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W553"/>
  <sheetViews>
    <sheetView topLeftCell="E13" zoomScale="110" zoomScaleNormal="110" workbookViewId="0">
      <selection activeCell="A16" sqref="A16:K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0" t="s">
        <v>73</v>
      </c>
      <c r="G11" s="90"/>
      <c r="H11" s="90"/>
      <c r="I11" s="90"/>
      <c r="J11" s="90"/>
      <c r="M11" s="6" t="s">
        <v>579</v>
      </c>
      <c r="N11" s="90" t="s">
        <v>74</v>
      </c>
      <c r="O11" s="90"/>
      <c r="P11" s="90"/>
      <c r="Q11" s="90"/>
      <c r="R11" s="90"/>
      <c r="S11" s="90"/>
      <c r="T11" s="90"/>
    </row>
    <row r="12" spans="1:23" s="5" customFormat="1" ht="18.75">
      <c r="A12" s="40"/>
      <c r="B12" s="40"/>
      <c r="C12" s="40"/>
      <c r="D12" s="45" t="s">
        <v>580</v>
      </c>
      <c r="E12" s="96">
        <v>40284</v>
      </c>
      <c r="F12" s="97"/>
      <c r="G12" s="8" t="s">
        <v>581</v>
      </c>
      <c r="H12" s="8"/>
      <c r="I12" s="91" t="s">
        <v>84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/>
      <c r="B16" s="42"/>
      <c r="C16" s="20"/>
      <c r="D16" s="20"/>
      <c r="E16" s="20"/>
      <c r="F16" s="35"/>
      <c r="G16" s="49"/>
      <c r="H16" s="51"/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RANK($R16,$R$16:$R26)</f>
        <v>1</v>
      </c>
      <c r="T16" s="20">
        <f ca="1">LOOKUP($S16,'Team Scores'!$A$3:$A$12,'Team Scores'!$B$3:$B$12)</f>
        <v>12</v>
      </c>
      <c r="U16" s="54" t="str">
        <f>IF(B16="M",+TRUNC(10^(0.784780654*((LOG10(+I16/173.961))^2)),7)*R16,IF(B16="F",+TRUNC(10^(1.056683941*((LOG10(+I16/125.441))^2)),7)*R16,""))</f>
        <v/>
      </c>
      <c r="V16" s="5">
        <f>MAX(J16:L16)</f>
        <v>0</v>
      </c>
      <c r="W16" s="5">
        <f>MAX(N16:P16)</f>
        <v>0</v>
      </c>
    </row>
    <row r="17" spans="1:23" s="5" customFormat="1">
      <c r="A17" s="22"/>
      <c r="B17" s="43"/>
      <c r="C17" s="20"/>
      <c r="D17" s="22"/>
      <c r="E17" s="22"/>
      <c r="F17" s="36"/>
      <c r="G17" s="50"/>
      <c r="H17" s="52"/>
      <c r="I17" s="22"/>
      <c r="J17" s="22"/>
      <c r="K17" s="22"/>
      <c r="L17" s="22"/>
      <c r="M17" s="22">
        <f t="shared" ref="M17:M26" si="0">MAX(J17:L17)</f>
        <v>0</v>
      </c>
      <c r="N17" s="22"/>
      <c r="O17" s="22"/>
      <c r="P17" s="22"/>
      <c r="Q17" s="22">
        <f t="shared" ref="Q17:Q26" si="1">MAX(N17:P17)</f>
        <v>0</v>
      </c>
      <c r="R17" s="22">
        <f>SUMIF($V17:$W17,"&gt;0")*AND($V17&gt;0,$W17&gt;0)</f>
        <v>0</v>
      </c>
      <c r="S17" s="22">
        <f>RANK($R17,$R$16:$R27)</f>
        <v>1</v>
      </c>
      <c r="T17" s="22">
        <f ca="1">LOOKUP($S17,'Team Scores'!$A$3:$A$12,'Team Scores'!$B$3:$B$12)</f>
        <v>12</v>
      </c>
      <c r="U17" s="55" t="str">
        <f t="shared" ref="U17:U36" si="2">IF(B17="M",+TRUNC(10^(0.784780654*((LOG10(+I17/173.961))^2)),7)*R17,IF(B17="F",+TRUNC(10^(1.056683941*((LOG10(+I17/125.441))^2)),7)*R17,""))</f>
        <v/>
      </c>
      <c r="V17" s="5">
        <f t="shared" ref="V17:V36" si="3">MAX(J17:L17)</f>
        <v>0</v>
      </c>
      <c r="W17" s="5">
        <f t="shared" ref="W17:W36" si="4">MAX(N17:P17)</f>
        <v>0</v>
      </c>
    </row>
    <row r="18" spans="1:23" s="5" customFormat="1">
      <c r="A18" s="22"/>
      <c r="B18" s="43"/>
      <c r="C18" s="20"/>
      <c r="D18" s="22"/>
      <c r="E18" s="22"/>
      <c r="F18" s="36"/>
      <c r="G18" s="50"/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>
        <f t="shared" si="1"/>
        <v>0</v>
      </c>
      <c r="R18" s="22">
        <f>SUMIF($V18:$W18,"&gt;0")*AND($V18&gt;0,$W18&gt;0)</f>
        <v>0</v>
      </c>
      <c r="S18" s="22">
        <f>RANK($R18,$R$16:$R28)</f>
        <v>1</v>
      </c>
      <c r="T18" s="22">
        <f ca="1">LOOKUP($S18,'Team Scores'!$A$3:$A$12,'Team Scores'!$B$3:$B$12)</f>
        <v>12</v>
      </c>
      <c r="U18" s="55" t="str">
        <f t="shared" si="2"/>
        <v/>
      </c>
      <c r="V18" s="5">
        <f t="shared" si="3"/>
        <v>0</v>
      </c>
      <c r="W18" s="5">
        <f t="shared" si="4"/>
        <v>0</v>
      </c>
    </row>
    <row r="19" spans="1:23" s="5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>
        <f t="shared" si="1"/>
        <v>0</v>
      </c>
      <c r="R19" s="22">
        <f t="shared" ref="R19:R30" si="5">SUMIF($V19:$W19,"&gt;0")*AND($V19&gt;0,$W19&gt;0)</f>
        <v>0</v>
      </c>
      <c r="S19" s="22">
        <f>RANK($R19,$R$16:$R29)</f>
        <v>1</v>
      </c>
      <c r="T19" s="22">
        <f ca="1">LOOKUP($S19,'Team Scores'!$A$3:$A$12,'Team Scores'!$B$3:$B$12)</f>
        <v>12</v>
      </c>
      <c r="U19" s="55" t="str">
        <f t="shared" si="2"/>
        <v/>
      </c>
      <c r="V19" s="5">
        <f t="shared" si="3"/>
        <v>0</v>
      </c>
      <c r="W19" s="5">
        <f t="shared" si="4"/>
        <v>0</v>
      </c>
    </row>
    <row r="20" spans="1:23" s="5" customFormat="1">
      <c r="A20" s="22"/>
      <c r="B20" s="43"/>
      <c r="C20" s="20"/>
      <c r="D20" s="22"/>
      <c r="E20" s="22"/>
      <c r="F20" s="36"/>
      <c r="G20" s="50"/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>
        <f t="shared" si="1"/>
        <v>0</v>
      </c>
      <c r="R20" s="22">
        <f t="shared" si="5"/>
        <v>0</v>
      </c>
      <c r="S20" s="22">
        <f>RANK($R20,$R$16:$R30)</f>
        <v>1</v>
      </c>
      <c r="T20" s="22">
        <f ca="1">LOOKUP($S20,'Team Scores'!$A$3:$A$12,'Team Scores'!$B$3:$B$12)</f>
        <v>12</v>
      </c>
      <c r="U20" s="55" t="str">
        <f t="shared" si="2"/>
        <v/>
      </c>
      <c r="V20" s="5">
        <f t="shared" si="3"/>
        <v>0</v>
      </c>
      <c r="W20" s="5">
        <f t="shared" si="4"/>
        <v>0</v>
      </c>
    </row>
    <row r="21" spans="1:23" s="5" customFormat="1">
      <c r="A21" s="22"/>
      <c r="B21" s="43"/>
      <c r="C21" s="20"/>
      <c r="D21" s="22"/>
      <c r="E21" s="22"/>
      <c r="F21" s="36"/>
      <c r="G21" s="50"/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>
        <f t="shared" si="1"/>
        <v>0</v>
      </c>
      <c r="R21" s="22">
        <f t="shared" si="5"/>
        <v>0</v>
      </c>
      <c r="S21" s="22">
        <f>RANK($R21,$R$16:$R31)</f>
        <v>1</v>
      </c>
      <c r="T21" s="22">
        <f ca="1">LOOKUP($S21,'Team Scores'!$A$3:$A$12,'Team Scores'!$B$3:$B$12)</f>
        <v>12</v>
      </c>
      <c r="U21" s="55" t="str">
        <f t="shared" si="2"/>
        <v/>
      </c>
      <c r="V21" s="5">
        <f t="shared" si="3"/>
        <v>0</v>
      </c>
      <c r="W21" s="5">
        <f t="shared" si="4"/>
        <v>0</v>
      </c>
    </row>
    <row r="22" spans="1:23" s="5" customFormat="1">
      <c r="A22" s="22"/>
      <c r="B22" s="43"/>
      <c r="C22" s="22"/>
      <c r="D22" s="22"/>
      <c r="E22" s="22"/>
      <c r="F22" s="36"/>
      <c r="G22" s="50"/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>
        <f t="shared" si="1"/>
        <v>0</v>
      </c>
      <c r="R22" s="22">
        <f t="shared" si="5"/>
        <v>0</v>
      </c>
      <c r="S22" s="22">
        <f>RANK($R22,$R$16:$R32)</f>
        <v>1</v>
      </c>
      <c r="T22" s="22">
        <f ca="1">LOOKUP($S22,'Team Scores'!$A$3:$A$12,'Team Scores'!$B$3:$B$12)</f>
        <v>12</v>
      </c>
      <c r="U22" s="55" t="str">
        <f t="shared" si="2"/>
        <v/>
      </c>
      <c r="V22" s="5">
        <f t="shared" si="3"/>
        <v>0</v>
      </c>
      <c r="W22" s="5">
        <f t="shared" si="4"/>
        <v>0</v>
      </c>
    </row>
    <row r="23" spans="1:23" s="5" customFormat="1">
      <c r="A23" s="22"/>
      <c r="B23" s="43"/>
      <c r="C23" s="22"/>
      <c r="D23" s="22"/>
      <c r="E23" s="22"/>
      <c r="F23" s="36"/>
      <c r="G23" s="50"/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>
        <f t="shared" si="1"/>
        <v>0</v>
      </c>
      <c r="R23" s="22">
        <f t="shared" si="5"/>
        <v>0</v>
      </c>
      <c r="S23" s="22">
        <f>RANK($R23,$R$16:$R33)</f>
        <v>1</v>
      </c>
      <c r="T23" s="22">
        <f ca="1">LOOKUP($S23,'Team Scores'!$A$3:$A$12,'Team Scores'!$B$3:$B$12)</f>
        <v>12</v>
      </c>
      <c r="U23" s="55" t="str">
        <f t="shared" si="2"/>
        <v/>
      </c>
      <c r="V23" s="5">
        <f t="shared" si="3"/>
        <v>0</v>
      </c>
      <c r="W23" s="5">
        <f t="shared" si="4"/>
        <v>0</v>
      </c>
    </row>
    <row r="24" spans="1:23" s="5" customFormat="1">
      <c r="A24" s="22"/>
      <c r="B24" s="43"/>
      <c r="C24" s="22"/>
      <c r="D24" s="22"/>
      <c r="E24" s="22"/>
      <c r="F24" s="36"/>
      <c r="G24" s="50"/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>
        <f t="shared" si="1"/>
        <v>0</v>
      </c>
      <c r="R24" s="22">
        <f t="shared" si="5"/>
        <v>0</v>
      </c>
      <c r="S24" s="22">
        <f>RANK($R24,$R$16:$R34)</f>
        <v>1</v>
      </c>
      <c r="T24" s="22">
        <f ca="1">LOOKUP($S24,'Team Scores'!$A$3:$A$12,'Team Scores'!$B$3:$B$12)</f>
        <v>12</v>
      </c>
      <c r="U24" s="55" t="str">
        <f t="shared" si="2"/>
        <v/>
      </c>
      <c r="V24" s="5">
        <f t="shared" si="3"/>
        <v>0</v>
      </c>
      <c r="W24" s="5">
        <f t="shared" si="4"/>
        <v>0</v>
      </c>
    </row>
    <row r="25" spans="1:23" s="5" customFormat="1">
      <c r="A25" s="22"/>
      <c r="B25" s="43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>
        <f t="shared" si="1"/>
        <v>0</v>
      </c>
      <c r="R25" s="22">
        <f t="shared" si="5"/>
        <v>0</v>
      </c>
      <c r="S25" s="22">
        <f>RANK($R25,$R$16:$R35)</f>
        <v>1</v>
      </c>
      <c r="T25" s="22"/>
      <c r="U25" s="55" t="str">
        <f t="shared" si="2"/>
        <v/>
      </c>
      <c r="V25" s="5">
        <f t="shared" si="3"/>
        <v>0</v>
      </c>
      <c r="W25" s="5">
        <f t="shared" si="4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si="0"/>
        <v>0</v>
      </c>
      <c r="N26" s="22"/>
      <c r="O26" s="22"/>
      <c r="P26" s="22"/>
      <c r="Q26" s="22">
        <f t="shared" si="1"/>
        <v>0</v>
      </c>
      <c r="R26" s="22">
        <f t="shared" si="5"/>
        <v>0</v>
      </c>
      <c r="S26" s="22">
        <f>RANK($R26,$R$16:$R36)</f>
        <v>1</v>
      </c>
      <c r="T26" s="22">
        <f ca="1">LOOKUP($S26,'Team Scores'!$A$3:$A$12,'Team Scores'!$B$3:$B$12)</f>
        <v>12</v>
      </c>
      <c r="U26" s="55" t="str">
        <f t="shared" si="2"/>
        <v/>
      </c>
      <c r="V26" s="5">
        <f t="shared" si="3"/>
        <v>0</v>
      </c>
      <c r="W26" s="5">
        <f t="shared" si="4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5"/>
        <v>0</v>
      </c>
      <c r="S27" s="22"/>
      <c r="T27" s="22" t="e">
        <f ca="1">LOOKUP($S27,'Team Scores'!$A$3:$A$12,'Team Scores'!$B$3:$B$12)</f>
        <v>#N/A</v>
      </c>
      <c r="U27" s="55" t="str">
        <f t="shared" si="2"/>
        <v/>
      </c>
      <c r="V27" s="5">
        <f t="shared" si="3"/>
        <v>0</v>
      </c>
      <c r="W27" s="5">
        <f t="shared" si="4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5"/>
        <v>0</v>
      </c>
      <c r="S28" s="22"/>
      <c r="T28" s="22" t="e">
        <f ca="1">LOOKUP($S28,'Team Scores'!$A$3:$A$12,'Team Scores'!$B$3:$B$12)</f>
        <v>#N/A</v>
      </c>
      <c r="U28" s="55" t="str">
        <f t="shared" si="2"/>
        <v/>
      </c>
      <c r="V28" s="5">
        <f t="shared" si="3"/>
        <v>0</v>
      </c>
      <c r="W28" s="5">
        <f t="shared" si="4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5"/>
        <v>0</v>
      </c>
      <c r="S29" s="22"/>
      <c r="T29" s="22"/>
      <c r="U29" s="55" t="str">
        <f t="shared" si="2"/>
        <v/>
      </c>
      <c r="V29" s="5">
        <f t="shared" si="3"/>
        <v>0</v>
      </c>
      <c r="W29" s="5">
        <f t="shared" si="4"/>
        <v>0</v>
      </c>
    </row>
    <row r="30" spans="1:23" s="5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5"/>
        <v>0</v>
      </c>
      <c r="S30" s="22"/>
      <c r="T30" s="22"/>
      <c r="U30" s="55" t="str">
        <f t="shared" si="2"/>
        <v/>
      </c>
      <c r="V30" s="5">
        <f t="shared" si="3"/>
        <v>0</v>
      </c>
      <c r="W30" s="5">
        <f t="shared" si="4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ref="R31:R36" si="6">SUMIF($V31:$W31,"&gt;0")*AND($V31&gt;0,$W31&gt;0)</f>
        <v>0</v>
      </c>
      <c r="S31" s="22"/>
      <c r="T31" s="22"/>
      <c r="U31" s="55" t="str">
        <f t="shared" si="2"/>
        <v/>
      </c>
      <c r="V31" s="5">
        <f t="shared" si="3"/>
        <v>0</v>
      </c>
      <c r="W31" s="5">
        <f t="shared" si="4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si="6"/>
        <v>0</v>
      </c>
      <c r="S32" s="22"/>
      <c r="T32" s="22"/>
      <c r="U32" s="55" t="str">
        <f t="shared" si="2"/>
        <v/>
      </c>
      <c r="V32" s="5">
        <f t="shared" si="3"/>
        <v>0</v>
      </c>
      <c r="W32" s="5">
        <f t="shared" si="4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6"/>
        <v>0</v>
      </c>
      <c r="S33" s="22"/>
      <c r="T33" s="22"/>
      <c r="U33" s="55" t="str">
        <f t="shared" si="2"/>
        <v/>
      </c>
      <c r="V33" s="5">
        <f t="shared" si="3"/>
        <v>0</v>
      </c>
      <c r="W33" s="5">
        <f t="shared" si="4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6"/>
        <v>0</v>
      </c>
      <c r="S34" s="22"/>
      <c r="T34" s="22"/>
      <c r="U34" s="55" t="str">
        <f t="shared" si="2"/>
        <v/>
      </c>
      <c r="V34" s="5">
        <f t="shared" si="3"/>
        <v>0</v>
      </c>
      <c r="W34" s="5">
        <f t="shared" si="4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6"/>
        <v>0</v>
      </c>
      <c r="S35" s="22"/>
      <c r="T35" s="22"/>
      <c r="U35" s="55" t="str">
        <f t="shared" si="2"/>
        <v/>
      </c>
      <c r="V35" s="5">
        <f t="shared" si="3"/>
        <v>0</v>
      </c>
      <c r="W35" s="5">
        <f t="shared" si="4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6"/>
        <v>0</v>
      </c>
      <c r="S36" s="22"/>
      <c r="T36" s="22"/>
      <c r="U36" s="55" t="str">
        <f t="shared" si="2"/>
        <v/>
      </c>
      <c r="V36" s="5">
        <f t="shared" si="3"/>
        <v>0</v>
      </c>
      <c r="W36" s="5">
        <f t="shared" si="4"/>
        <v>0</v>
      </c>
    </row>
    <row r="37" spans="1:23" s="5" customFormat="1" ht="15.75">
      <c r="A37" s="39"/>
      <c r="B37" s="39"/>
      <c r="C37" s="46" t="s">
        <v>599</v>
      </c>
      <c r="D37" s="46"/>
      <c r="E37" s="85"/>
      <c r="F37" s="85"/>
      <c r="G37" s="85"/>
      <c r="H37" s="85"/>
      <c r="I37" s="85"/>
      <c r="J37" s="4"/>
      <c r="K37" s="24"/>
      <c r="L37" s="24"/>
      <c r="M37" s="24"/>
      <c r="N37" s="4"/>
      <c r="O37" s="23" t="s">
        <v>600</v>
      </c>
      <c r="P37" s="92" t="s">
        <v>132</v>
      </c>
      <c r="Q37" s="92"/>
      <c r="R37" s="92"/>
      <c r="S37" s="92"/>
      <c r="T37" s="92"/>
      <c r="U37" s="92"/>
    </row>
    <row r="38" spans="1:23" s="5" customFormat="1">
      <c r="A38" s="39"/>
      <c r="B38" s="39"/>
      <c r="C38" s="39"/>
      <c r="D38" s="39"/>
      <c r="E38" s="85"/>
      <c r="F38" s="85"/>
      <c r="G38" s="85"/>
      <c r="H38" s="85"/>
      <c r="I38" s="8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 ht="15.75">
      <c r="A39" s="39"/>
      <c r="B39" s="39"/>
      <c r="C39" s="39"/>
      <c r="D39" s="39"/>
      <c r="E39" s="86"/>
      <c r="F39" s="86"/>
      <c r="G39" s="86"/>
      <c r="H39" s="86"/>
      <c r="I39" s="86"/>
      <c r="J39" s="4"/>
      <c r="K39" s="24"/>
      <c r="L39" s="24"/>
      <c r="M39" s="24"/>
      <c r="N39" s="4"/>
      <c r="O39" s="23" t="s">
        <v>595</v>
      </c>
      <c r="P39" s="93">
        <v>40284</v>
      </c>
      <c r="Q39" s="93"/>
      <c r="R39" s="93"/>
      <c r="S39" s="93"/>
      <c r="T39" s="93"/>
      <c r="U39" s="93"/>
    </row>
    <row r="40" spans="1:23" s="5" customFormat="1">
      <c r="A40" s="39"/>
      <c r="B40" s="39"/>
      <c r="C40" s="39"/>
      <c r="D40" s="39"/>
      <c r="E40" s="86"/>
      <c r="F40" s="86"/>
      <c r="G40" s="86"/>
      <c r="H40" s="86"/>
      <c r="I40" s="8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3" s="5" customFormat="1">
      <c r="A41" s="40"/>
      <c r="B41" s="40"/>
      <c r="C41" s="40"/>
      <c r="D41" s="40"/>
      <c r="E41" s="40"/>
    </row>
    <row r="42" spans="1:23" s="5" customFormat="1" ht="15.75">
      <c r="A42" s="40"/>
      <c r="B42" s="40"/>
      <c r="C42" s="40"/>
      <c r="D42" s="40"/>
      <c r="E42" s="40"/>
      <c r="F42" s="5" t="s">
        <v>611</v>
      </c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4">
    <mergeCell ref="E40:I40"/>
    <mergeCell ref="H14:H15"/>
    <mergeCell ref="J14:L14"/>
    <mergeCell ref="E37:I37"/>
    <mergeCell ref="P37:U37"/>
    <mergeCell ref="E38:I38"/>
    <mergeCell ref="E39:I39"/>
    <mergeCell ref="P39:U39"/>
    <mergeCell ref="G7:N7"/>
    <mergeCell ref="F11:J11"/>
    <mergeCell ref="N11:T11"/>
    <mergeCell ref="E12:F12"/>
    <mergeCell ref="I12:J12"/>
    <mergeCell ref="N12:T12"/>
  </mergeCells>
  <phoneticPr fontId="17" type="noConversion"/>
  <conditionalFormatting sqref="M16:M36 Q16:Q36 I16:I36 U16:U36">
    <cfRule type="cellIs" dxfId="29" priority="1" stopIfTrue="1" operator="lessThanOrEqual">
      <formula>0</formula>
    </cfRule>
  </conditionalFormatting>
  <conditionalFormatting sqref="R16:R36">
    <cfRule type="cellIs" dxfId="28" priority="2" stopIfTrue="1" operator="equal">
      <formula>0</formula>
    </cfRule>
  </conditionalFormatting>
  <conditionalFormatting sqref="J16:L36 N16:P36">
    <cfRule type="cellIs" dxfId="27" priority="3" stopIfTrue="1" operator="equal">
      <formula>0</formula>
    </cfRule>
    <cfRule type="cellIs" dxfId="26" priority="4" stopIfTrue="1" operator="lessThan">
      <formula>0</formula>
    </cfRule>
  </conditionalFormatting>
  <conditionalFormatting sqref="H16:H36">
    <cfRule type="cellIs" dxfId="25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554"/>
  <sheetViews>
    <sheetView topLeftCell="A12" zoomScale="110" zoomScaleNormal="110" workbookViewId="0">
      <selection activeCell="O24" sqref="O24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84" t="s">
        <v>577</v>
      </c>
      <c r="H7" s="84"/>
      <c r="I7" s="84"/>
      <c r="J7" s="84"/>
      <c r="K7" s="84"/>
      <c r="L7" s="84"/>
      <c r="M7" s="84"/>
      <c r="N7" s="84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0" t="s">
        <v>73</v>
      </c>
      <c r="G11" s="90"/>
      <c r="H11" s="90"/>
      <c r="I11" s="90"/>
      <c r="J11" s="90"/>
      <c r="M11" s="6" t="s">
        <v>579</v>
      </c>
      <c r="N11" s="90" t="s">
        <v>74</v>
      </c>
      <c r="O11" s="90"/>
      <c r="P11" s="90"/>
      <c r="Q11" s="90"/>
      <c r="R11" s="90"/>
      <c r="S11" s="90"/>
      <c r="T11" s="90"/>
    </row>
    <row r="12" spans="1:23" s="5" customFormat="1" ht="18.75">
      <c r="A12" s="40"/>
      <c r="B12" s="40"/>
      <c r="C12" s="40"/>
      <c r="D12" s="45" t="s">
        <v>580</v>
      </c>
      <c r="E12" s="96">
        <v>40284</v>
      </c>
      <c r="F12" s="97"/>
      <c r="G12" s="8" t="s">
        <v>581</v>
      </c>
      <c r="H12" s="8"/>
      <c r="I12" s="91" t="s">
        <v>84</v>
      </c>
      <c r="J12" s="91"/>
      <c r="K12" s="9"/>
      <c r="M12" s="6" t="s">
        <v>582</v>
      </c>
      <c r="N12" s="86"/>
      <c r="O12" s="86"/>
      <c r="P12" s="86"/>
      <c r="Q12" s="86"/>
      <c r="R12" s="86"/>
      <c r="S12" s="86"/>
      <c r="T12" s="86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4" t="s">
        <v>603</v>
      </c>
      <c r="I14" s="11" t="s">
        <v>586</v>
      </c>
      <c r="J14" s="87" t="s">
        <v>587</v>
      </c>
      <c r="K14" s="88"/>
      <c r="L14" s="89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95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>
        <v>36</v>
      </c>
      <c r="B16" s="42" t="s">
        <v>486</v>
      </c>
      <c r="C16" s="20"/>
      <c r="D16" s="20"/>
      <c r="E16" s="20">
        <v>85</v>
      </c>
      <c r="F16" s="35" t="s">
        <v>691</v>
      </c>
      <c r="G16" s="49">
        <v>31121</v>
      </c>
      <c r="H16" s="51" t="s">
        <v>326</v>
      </c>
      <c r="I16" s="20"/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RANK($R16,$R$16:$R$25)</f>
        <v>1</v>
      </c>
      <c r="T16" s="20">
        <f ca="1"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5">
        <f>MAX(J16:L16)</f>
        <v>0</v>
      </c>
      <c r="W16" s="5">
        <f>MAX(N16:P16)</f>
        <v>0</v>
      </c>
    </row>
    <row r="17" spans="1:23" s="5" customFormat="1">
      <c r="A17" s="20">
        <v>49</v>
      </c>
      <c r="B17" s="42" t="s">
        <v>486</v>
      </c>
      <c r="C17" s="20"/>
      <c r="D17" s="20"/>
      <c r="E17" s="20">
        <v>85</v>
      </c>
      <c r="F17" s="35" t="s">
        <v>692</v>
      </c>
      <c r="G17" s="49">
        <v>32372</v>
      </c>
      <c r="H17" s="51" t="s">
        <v>385</v>
      </c>
      <c r="I17" s="20"/>
      <c r="J17" s="20"/>
      <c r="K17" s="20"/>
      <c r="L17" s="20"/>
      <c r="M17" s="20">
        <f t="shared" ref="M17:M25" si="0">MAX(J17:L17)</f>
        <v>0</v>
      </c>
      <c r="N17" s="20"/>
      <c r="O17" s="20"/>
      <c r="P17" s="20"/>
      <c r="Q17" s="20"/>
      <c r="R17" s="20"/>
      <c r="S17" s="20">
        <f t="shared" ref="S17:S25" si="1">RANK($R17,$R$16:$R$25)</f>
        <v>1</v>
      </c>
      <c r="T17" s="20">
        <f ca="1">LOOKUP($S17,'Team Scores'!$A$3:$A$12,'Team Scores'!$B$3:$B$12)</f>
        <v>12</v>
      </c>
      <c r="U17" s="54"/>
    </row>
    <row r="18" spans="1:23" s="5" customFormat="1">
      <c r="A18" s="22">
        <v>50</v>
      </c>
      <c r="B18" s="43" t="s">
        <v>486</v>
      </c>
      <c r="C18" s="20"/>
      <c r="D18" s="22"/>
      <c r="E18" s="22">
        <v>85</v>
      </c>
      <c r="F18" s="36" t="s">
        <v>693</v>
      </c>
      <c r="G18" s="50">
        <v>32947</v>
      </c>
      <c r="H18" s="52"/>
      <c r="I18" s="22"/>
      <c r="J18" s="22"/>
      <c r="K18" s="22"/>
      <c r="L18" s="22"/>
      <c r="M18" s="22">
        <f t="shared" si="0"/>
        <v>0</v>
      </c>
      <c r="N18" s="22"/>
      <c r="O18" s="22"/>
      <c r="P18" s="22"/>
      <c r="Q18" s="22"/>
      <c r="R18" s="22">
        <f>SUMIF($V18:$W18,"&gt;0")*AND($V18&gt;0,$W18&gt;0)</f>
        <v>0</v>
      </c>
      <c r="S18" s="22">
        <f t="shared" si="1"/>
        <v>1</v>
      </c>
      <c r="T18" s="22">
        <f ca="1">LOOKUP($S18,'Team Scores'!$A$3:$A$12,'Team Scores'!$B$3:$B$12)</f>
        <v>12</v>
      </c>
      <c r="U18" s="55" t="e">
        <f t="shared" ref="U18:U37" si="2">IF(B18="M",+TRUNC(10^(0.784780654*((LOG10(+I18/173.961))^2)),7)*R18,IF(B18="F",+TRUNC(10^(1.056683941*((LOG10(+I18/125.441))^2)),7)*R18,""))</f>
        <v>#NUM!</v>
      </c>
      <c r="V18" s="5">
        <f t="shared" ref="V18:V37" si="3">MAX(J18:L18)</f>
        <v>0</v>
      </c>
      <c r="W18" s="5">
        <f t="shared" ref="W18:W37" si="4">MAX(N18:P18)</f>
        <v>0</v>
      </c>
    </row>
    <row r="19" spans="1:23" s="5" customFormat="1">
      <c r="A19" s="22">
        <v>66</v>
      </c>
      <c r="B19" s="43" t="s">
        <v>486</v>
      </c>
      <c r="C19" s="20"/>
      <c r="D19" s="22"/>
      <c r="E19" s="22">
        <v>85</v>
      </c>
      <c r="F19" s="36" t="s">
        <v>694</v>
      </c>
      <c r="G19" s="50">
        <v>32169</v>
      </c>
      <c r="H19" s="52"/>
      <c r="I19" s="22"/>
      <c r="J19" s="22"/>
      <c r="K19" s="22"/>
      <c r="L19" s="22"/>
      <c r="M19" s="22">
        <f t="shared" si="0"/>
        <v>0</v>
      </c>
      <c r="N19" s="22"/>
      <c r="O19" s="22"/>
      <c r="P19" s="22"/>
      <c r="Q19" s="22"/>
      <c r="R19" s="22">
        <f>SUMIF($V19:$W19,"&gt;0")*AND($V19&gt;0,$W19&gt;0)</f>
        <v>0</v>
      </c>
      <c r="S19" s="22">
        <f t="shared" si="1"/>
        <v>1</v>
      </c>
      <c r="T19" s="22">
        <f ca="1">LOOKUP($S19,'Team Scores'!$A$3:$A$12,'Team Scores'!$B$3:$B$12)</f>
        <v>12</v>
      </c>
      <c r="U19" s="55" t="e">
        <f t="shared" si="2"/>
        <v>#NUM!</v>
      </c>
      <c r="V19" s="5">
        <f t="shared" si="3"/>
        <v>0</v>
      </c>
      <c r="W19" s="5">
        <f t="shared" si="4"/>
        <v>0</v>
      </c>
    </row>
    <row r="20" spans="1:23" s="5" customFormat="1">
      <c r="A20" s="22">
        <v>71</v>
      </c>
      <c r="B20" s="43" t="s">
        <v>486</v>
      </c>
      <c r="C20" s="20"/>
      <c r="D20" s="22"/>
      <c r="E20" s="22">
        <v>85</v>
      </c>
      <c r="F20" s="36" t="s">
        <v>695</v>
      </c>
      <c r="G20" s="50">
        <v>31276</v>
      </c>
      <c r="H20" s="52"/>
      <c r="I20" s="22"/>
      <c r="J20" s="22"/>
      <c r="K20" s="22"/>
      <c r="L20" s="22"/>
      <c r="M20" s="22">
        <f t="shared" si="0"/>
        <v>0</v>
      </c>
      <c r="N20" s="22"/>
      <c r="O20" s="22"/>
      <c r="P20" s="22"/>
      <c r="Q20" s="22"/>
      <c r="R20" s="22">
        <f t="shared" ref="R20:R31" si="5">SUMIF($V20:$W20,"&gt;0")*AND($V20&gt;0,$W20&gt;0)</f>
        <v>0</v>
      </c>
      <c r="S20" s="22">
        <f t="shared" si="1"/>
        <v>1</v>
      </c>
      <c r="T20" s="22">
        <f ca="1">LOOKUP($S20,'Team Scores'!$A$3:$A$12,'Team Scores'!$B$3:$B$12)</f>
        <v>12</v>
      </c>
      <c r="U20" s="55" t="e">
        <f t="shared" si="2"/>
        <v>#NUM!</v>
      </c>
      <c r="V20" s="5">
        <f t="shared" si="3"/>
        <v>0</v>
      </c>
      <c r="W20" s="5">
        <f t="shared" si="4"/>
        <v>0</v>
      </c>
    </row>
    <row r="21" spans="1:23" s="5" customFormat="1">
      <c r="A21" s="22">
        <v>72</v>
      </c>
      <c r="B21" s="43" t="s">
        <v>486</v>
      </c>
      <c r="C21" s="20"/>
      <c r="D21" s="22"/>
      <c r="E21" s="22">
        <v>85</v>
      </c>
      <c r="F21" s="36" t="s">
        <v>696</v>
      </c>
      <c r="G21" s="50">
        <v>30660</v>
      </c>
      <c r="H21" s="52"/>
      <c r="I21" s="22"/>
      <c r="J21" s="22"/>
      <c r="K21" s="22"/>
      <c r="L21" s="22"/>
      <c r="M21" s="22">
        <f t="shared" si="0"/>
        <v>0</v>
      </c>
      <c r="N21" s="22"/>
      <c r="O21" s="22"/>
      <c r="P21" s="22"/>
      <c r="Q21" s="22"/>
      <c r="R21" s="22">
        <f t="shared" si="5"/>
        <v>0</v>
      </c>
      <c r="S21" s="22">
        <f t="shared" si="1"/>
        <v>1</v>
      </c>
      <c r="T21" s="22">
        <f ca="1">LOOKUP($S21,'Team Scores'!$A$3:$A$12,'Team Scores'!$B$3:$B$12)</f>
        <v>12</v>
      </c>
      <c r="U21" s="55" t="e">
        <f t="shared" si="2"/>
        <v>#NUM!</v>
      </c>
      <c r="V21" s="5">
        <f t="shared" si="3"/>
        <v>0</v>
      </c>
      <c r="W21" s="5">
        <f t="shared" si="4"/>
        <v>0</v>
      </c>
    </row>
    <row r="22" spans="1:23" s="5" customFormat="1">
      <c r="A22" s="22">
        <v>73</v>
      </c>
      <c r="B22" s="43" t="s">
        <v>486</v>
      </c>
      <c r="C22" s="20"/>
      <c r="D22" s="22"/>
      <c r="E22" s="22">
        <v>85</v>
      </c>
      <c r="F22" s="36" t="s">
        <v>697</v>
      </c>
      <c r="G22" s="50">
        <v>32346</v>
      </c>
      <c r="H22" s="52"/>
      <c r="I22" s="22"/>
      <c r="J22" s="22"/>
      <c r="K22" s="22"/>
      <c r="L22" s="22"/>
      <c r="M22" s="22">
        <f t="shared" si="0"/>
        <v>0</v>
      </c>
      <c r="N22" s="22"/>
      <c r="O22" s="22"/>
      <c r="P22" s="22"/>
      <c r="Q22" s="22"/>
      <c r="R22" s="22">
        <f t="shared" si="5"/>
        <v>0</v>
      </c>
      <c r="S22" s="22">
        <f t="shared" si="1"/>
        <v>1</v>
      </c>
      <c r="T22" s="22">
        <f ca="1">LOOKUP($S22,'Team Scores'!$A$3:$A$12,'Team Scores'!$B$3:$B$12)</f>
        <v>12</v>
      </c>
      <c r="U22" s="55" t="e">
        <f t="shared" si="2"/>
        <v>#NUM!</v>
      </c>
      <c r="V22" s="5">
        <f t="shared" si="3"/>
        <v>0</v>
      </c>
      <c r="W22" s="5">
        <f t="shared" si="4"/>
        <v>0</v>
      </c>
    </row>
    <row r="23" spans="1:23" s="5" customFormat="1">
      <c r="A23" s="22">
        <v>75</v>
      </c>
      <c r="B23" s="43" t="s">
        <v>486</v>
      </c>
      <c r="C23" s="22"/>
      <c r="D23" s="22"/>
      <c r="E23" s="22">
        <v>85</v>
      </c>
      <c r="F23" s="36" t="s">
        <v>698</v>
      </c>
      <c r="G23" s="50">
        <v>32495</v>
      </c>
      <c r="H23" s="52"/>
      <c r="I23" s="22"/>
      <c r="J23" s="22"/>
      <c r="K23" s="22"/>
      <c r="L23" s="22"/>
      <c r="M23" s="22">
        <f t="shared" si="0"/>
        <v>0</v>
      </c>
      <c r="N23" s="22"/>
      <c r="O23" s="22"/>
      <c r="P23" s="22"/>
      <c r="Q23" s="22"/>
      <c r="R23" s="22">
        <f t="shared" si="5"/>
        <v>0</v>
      </c>
      <c r="S23" s="22">
        <f t="shared" si="1"/>
        <v>1</v>
      </c>
      <c r="T23" s="22">
        <f ca="1">LOOKUP($S23,'Team Scores'!$A$3:$A$12,'Team Scores'!$B$3:$B$12)</f>
        <v>12</v>
      </c>
      <c r="U23" s="55" t="e">
        <f t="shared" si="2"/>
        <v>#NUM!</v>
      </c>
      <c r="V23" s="5">
        <f t="shared" si="3"/>
        <v>0</v>
      </c>
      <c r="W23" s="5">
        <f t="shared" si="4"/>
        <v>0</v>
      </c>
    </row>
    <row r="24" spans="1:23" s="5" customFormat="1">
      <c r="A24" s="22">
        <v>114</v>
      </c>
      <c r="B24" s="43" t="s">
        <v>486</v>
      </c>
      <c r="C24" s="22"/>
      <c r="D24" s="22"/>
      <c r="E24" s="22">
        <v>85</v>
      </c>
      <c r="F24" s="36" t="s">
        <v>699</v>
      </c>
      <c r="G24" s="50">
        <v>31679</v>
      </c>
      <c r="H24" s="52"/>
      <c r="I24" s="22"/>
      <c r="J24" s="22"/>
      <c r="K24" s="22"/>
      <c r="L24" s="22"/>
      <c r="M24" s="22">
        <f t="shared" si="0"/>
        <v>0</v>
      </c>
      <c r="N24" s="22"/>
      <c r="O24" s="22"/>
      <c r="P24" s="22"/>
      <c r="Q24" s="22"/>
      <c r="R24" s="22">
        <f t="shared" si="5"/>
        <v>0</v>
      </c>
      <c r="S24" s="22">
        <f t="shared" si="1"/>
        <v>1</v>
      </c>
      <c r="T24" s="22">
        <f ca="1">LOOKUP($S24,'Team Scores'!$A$3:$A$12,'Team Scores'!$B$3:$B$12)</f>
        <v>12</v>
      </c>
      <c r="U24" s="55" t="e">
        <f t="shared" si="2"/>
        <v>#NUM!</v>
      </c>
      <c r="V24" s="5">
        <f t="shared" si="3"/>
        <v>0</v>
      </c>
      <c r="W24" s="5">
        <f t="shared" si="4"/>
        <v>0</v>
      </c>
    </row>
    <row r="25" spans="1:23" s="5" customFormat="1">
      <c r="A25" s="22">
        <v>119</v>
      </c>
      <c r="B25" s="43" t="s">
        <v>486</v>
      </c>
      <c r="C25" s="22"/>
      <c r="D25" s="22"/>
      <c r="E25" s="22">
        <v>85</v>
      </c>
      <c r="F25" s="36" t="s">
        <v>700</v>
      </c>
      <c r="G25" s="50">
        <v>30879</v>
      </c>
      <c r="H25" s="52"/>
      <c r="I25" s="22"/>
      <c r="J25" s="22"/>
      <c r="K25" s="22"/>
      <c r="L25" s="22"/>
      <c r="M25" s="22">
        <f t="shared" si="0"/>
        <v>0</v>
      </c>
      <c r="N25" s="22"/>
      <c r="O25" s="22"/>
      <c r="P25" s="22"/>
      <c r="Q25" s="22"/>
      <c r="R25" s="22">
        <f t="shared" si="5"/>
        <v>0</v>
      </c>
      <c r="S25" s="22">
        <f t="shared" si="1"/>
        <v>1</v>
      </c>
      <c r="T25" s="22">
        <f ca="1">LOOKUP($S25,'Team Scores'!$A$3:$A$12,'Team Scores'!$B$3:$B$12)</f>
        <v>12</v>
      </c>
      <c r="U25" s="55" t="e">
        <f t="shared" si="2"/>
        <v>#NUM!</v>
      </c>
      <c r="V25" s="5">
        <f t="shared" si="3"/>
        <v>0</v>
      </c>
      <c r="W25" s="5">
        <f t="shared" si="4"/>
        <v>0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/>
      <c r="N26" s="22"/>
      <c r="O26" s="22"/>
      <c r="P26" s="22"/>
      <c r="Q26" s="22"/>
      <c r="R26" s="22">
        <f t="shared" si="5"/>
        <v>0</v>
      </c>
      <c r="S26" s="22"/>
      <c r="T26" s="22"/>
      <c r="U26" s="55" t="str">
        <f t="shared" si="2"/>
        <v/>
      </c>
      <c r="V26" s="5">
        <f t="shared" si="3"/>
        <v>0</v>
      </c>
      <c r="W26" s="5">
        <f t="shared" si="4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5"/>
        <v>0</v>
      </c>
      <c r="S27" s="22"/>
      <c r="T27" s="22"/>
      <c r="U27" s="55" t="str">
        <f t="shared" si="2"/>
        <v/>
      </c>
      <c r="V27" s="5">
        <f t="shared" si="3"/>
        <v>0</v>
      </c>
      <c r="W27" s="5">
        <f t="shared" si="4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5"/>
        <v>0</v>
      </c>
      <c r="S28" s="22"/>
      <c r="T28" s="22"/>
      <c r="U28" s="55" t="str">
        <f t="shared" si="2"/>
        <v/>
      </c>
      <c r="V28" s="5">
        <f t="shared" si="3"/>
        <v>0</v>
      </c>
      <c r="W28" s="5">
        <f t="shared" si="4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5"/>
        <v>0</v>
      </c>
      <c r="S29" s="22"/>
      <c r="T29" s="22"/>
      <c r="U29" s="55" t="str">
        <f t="shared" si="2"/>
        <v/>
      </c>
      <c r="V29" s="5">
        <f t="shared" si="3"/>
        <v>0</v>
      </c>
      <c r="W29" s="5">
        <f t="shared" si="4"/>
        <v>0</v>
      </c>
    </row>
    <row r="30" spans="1:23" s="5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5"/>
        <v>0</v>
      </c>
      <c r="S30" s="22"/>
      <c r="T30" s="22"/>
      <c r="U30" s="55" t="str">
        <f t="shared" si="2"/>
        <v/>
      </c>
      <c r="V30" s="5">
        <f t="shared" si="3"/>
        <v>0</v>
      </c>
      <c r="W30" s="5">
        <f t="shared" si="4"/>
        <v>0</v>
      </c>
    </row>
    <row r="31" spans="1:23" s="5" customFormat="1">
      <c r="A31" s="20"/>
      <c r="B31" s="42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si="5"/>
        <v>0</v>
      </c>
      <c r="S31" s="22"/>
      <c r="T31" s="22"/>
      <c r="U31" s="55" t="str">
        <f t="shared" si="2"/>
        <v/>
      </c>
      <c r="V31" s="5">
        <f t="shared" si="3"/>
        <v>0</v>
      </c>
      <c r="W31" s="5">
        <f t="shared" si="4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ref="R32:R37" si="6">SUMIF($V32:$W32,"&gt;0")*AND($V32&gt;0,$W32&gt;0)</f>
        <v>0</v>
      </c>
      <c r="S32" s="22"/>
      <c r="T32" s="22"/>
      <c r="U32" s="55" t="str">
        <f t="shared" si="2"/>
        <v/>
      </c>
      <c r="V32" s="5">
        <f t="shared" si="3"/>
        <v>0</v>
      </c>
      <c r="W32" s="5">
        <f t="shared" si="4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6"/>
        <v>0</v>
      </c>
      <c r="S33" s="22"/>
      <c r="T33" s="22"/>
      <c r="U33" s="55" t="str">
        <f t="shared" si="2"/>
        <v/>
      </c>
      <c r="V33" s="5">
        <f t="shared" si="3"/>
        <v>0</v>
      </c>
      <c r="W33" s="5">
        <f t="shared" si="4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6"/>
        <v>0</v>
      </c>
      <c r="S34" s="22"/>
      <c r="T34" s="22"/>
      <c r="U34" s="55" t="str">
        <f t="shared" si="2"/>
        <v/>
      </c>
      <c r="V34" s="5">
        <f t="shared" si="3"/>
        <v>0</v>
      </c>
      <c r="W34" s="5">
        <f t="shared" si="4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6"/>
        <v>0</v>
      </c>
      <c r="S35" s="22"/>
      <c r="T35" s="22"/>
      <c r="U35" s="55" t="str">
        <f t="shared" si="2"/>
        <v/>
      </c>
      <c r="V35" s="5">
        <f t="shared" si="3"/>
        <v>0</v>
      </c>
      <c r="W35" s="5">
        <f t="shared" si="4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6"/>
        <v>0</v>
      </c>
      <c r="S36" s="22"/>
      <c r="T36" s="22"/>
      <c r="U36" s="55" t="str">
        <f t="shared" si="2"/>
        <v/>
      </c>
      <c r="V36" s="5">
        <f t="shared" si="3"/>
        <v>0</v>
      </c>
      <c r="W36" s="5">
        <f t="shared" si="4"/>
        <v>0</v>
      </c>
    </row>
    <row r="37" spans="1:23" s="5" customFormat="1">
      <c r="A37" s="22"/>
      <c r="B37" s="43"/>
      <c r="C37" s="22"/>
      <c r="D37" s="22"/>
      <c r="E37" s="22"/>
      <c r="F37" s="36"/>
      <c r="G37" s="50"/>
      <c r="H37" s="52"/>
      <c r="I37" s="22"/>
      <c r="J37" s="22"/>
      <c r="K37" s="22"/>
      <c r="L37" s="22"/>
      <c r="M37" s="22"/>
      <c r="N37" s="22"/>
      <c r="O37" s="22"/>
      <c r="P37" s="22"/>
      <c r="Q37" s="22"/>
      <c r="R37" s="22">
        <f t="shared" si="6"/>
        <v>0</v>
      </c>
      <c r="S37" s="22"/>
      <c r="T37" s="22"/>
      <c r="U37" s="55" t="str">
        <f t="shared" si="2"/>
        <v/>
      </c>
      <c r="V37" s="5">
        <f t="shared" si="3"/>
        <v>0</v>
      </c>
      <c r="W37" s="5">
        <f t="shared" si="4"/>
        <v>0</v>
      </c>
    </row>
    <row r="38" spans="1:23" s="5" customFormat="1" ht="15.75">
      <c r="A38" s="39"/>
      <c r="B38" s="39"/>
      <c r="C38" s="46" t="s">
        <v>599</v>
      </c>
      <c r="D38" s="46"/>
      <c r="E38" s="85"/>
      <c r="F38" s="85"/>
      <c r="G38" s="85"/>
      <c r="H38" s="85"/>
      <c r="I38" s="85"/>
      <c r="J38" s="4"/>
      <c r="K38" s="24"/>
      <c r="L38" s="24"/>
      <c r="M38" s="24"/>
      <c r="N38" s="4"/>
      <c r="O38" s="23" t="s">
        <v>600</v>
      </c>
      <c r="P38" s="92" t="s">
        <v>132</v>
      </c>
      <c r="Q38" s="92"/>
      <c r="R38" s="92"/>
      <c r="S38" s="92"/>
      <c r="T38" s="92"/>
      <c r="U38" s="92"/>
    </row>
    <row r="39" spans="1:23" s="5" customFormat="1">
      <c r="A39" s="39"/>
      <c r="B39" s="39"/>
      <c r="C39" s="39"/>
      <c r="D39" s="39"/>
      <c r="E39" s="85"/>
      <c r="F39" s="85"/>
      <c r="G39" s="85"/>
      <c r="H39" s="85"/>
      <c r="I39" s="85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3" s="5" customFormat="1" ht="15.75">
      <c r="A40" s="39"/>
      <c r="B40" s="39"/>
      <c r="C40" s="39"/>
      <c r="D40" s="39"/>
      <c r="E40" s="86"/>
      <c r="F40" s="86"/>
      <c r="G40" s="86"/>
      <c r="H40" s="86"/>
      <c r="I40" s="86"/>
      <c r="J40" s="4"/>
      <c r="K40" s="24"/>
      <c r="L40" s="24"/>
      <c r="M40" s="24"/>
      <c r="N40" s="4"/>
      <c r="O40" s="23" t="s">
        <v>595</v>
      </c>
      <c r="P40" s="93">
        <v>40284</v>
      </c>
      <c r="Q40" s="93"/>
      <c r="R40" s="93"/>
      <c r="S40" s="93"/>
      <c r="T40" s="93"/>
      <c r="U40" s="93"/>
    </row>
    <row r="41" spans="1:23" s="5" customFormat="1">
      <c r="A41" s="39"/>
      <c r="B41" s="39"/>
      <c r="C41" s="39"/>
      <c r="D41" s="39"/>
      <c r="E41" s="86"/>
      <c r="F41" s="86"/>
      <c r="G41" s="86"/>
      <c r="H41" s="86"/>
      <c r="I41" s="86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3" s="5" customFormat="1">
      <c r="A42" s="40"/>
      <c r="B42" s="40"/>
      <c r="C42" s="40"/>
      <c r="D42" s="40"/>
      <c r="E42" s="40"/>
    </row>
    <row r="43" spans="1:23" s="5" customFormat="1" ht="15.75">
      <c r="A43" s="40"/>
      <c r="B43" s="40"/>
      <c r="C43" s="40"/>
      <c r="D43" s="40"/>
      <c r="E43" s="40"/>
      <c r="F43" s="5" t="s">
        <v>611</v>
      </c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 s="5" customFormat="1">
      <c r="A110" s="40"/>
      <c r="B110" s="40"/>
      <c r="C110" s="40"/>
      <c r="D110" s="40"/>
      <c r="E110" s="40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>
      <c r="A554" s="41"/>
      <c r="B554" s="41"/>
      <c r="C554" s="41"/>
      <c r="D554" s="41"/>
      <c r="E554" s="4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</sheetData>
  <mergeCells count="14">
    <mergeCell ref="E41:I41"/>
    <mergeCell ref="H14:H15"/>
    <mergeCell ref="J14:L14"/>
    <mergeCell ref="E38:I38"/>
    <mergeCell ref="P38:U38"/>
    <mergeCell ref="E39:I39"/>
    <mergeCell ref="E40:I40"/>
    <mergeCell ref="P40:U40"/>
    <mergeCell ref="G7:N7"/>
    <mergeCell ref="F11:J11"/>
    <mergeCell ref="N11:T11"/>
    <mergeCell ref="E12:F12"/>
    <mergeCell ref="I12:J12"/>
    <mergeCell ref="N12:T12"/>
  </mergeCells>
  <phoneticPr fontId="17" type="noConversion"/>
  <conditionalFormatting sqref="M16:M37 Q16:Q37 I16:I37 U16:U37">
    <cfRule type="cellIs" dxfId="24" priority="1" stopIfTrue="1" operator="lessThanOrEqual">
      <formula>0</formula>
    </cfRule>
  </conditionalFormatting>
  <conditionalFormatting sqref="R16:R37">
    <cfRule type="cellIs" dxfId="23" priority="2" stopIfTrue="1" operator="equal">
      <formula>0</formula>
    </cfRule>
  </conditionalFormatting>
  <conditionalFormatting sqref="J16:L37 N16:P37">
    <cfRule type="cellIs" dxfId="22" priority="3" stopIfTrue="1" operator="equal">
      <formula>0</formula>
    </cfRule>
    <cfRule type="cellIs" dxfId="21" priority="4" stopIfTrue="1" operator="lessThan">
      <formula>0</formula>
    </cfRule>
  </conditionalFormatting>
  <conditionalFormatting sqref="H16:H37">
    <cfRule type="cellIs" dxfId="2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 List</vt:lpstr>
      <vt:lpstr>Women 48-53</vt:lpstr>
      <vt:lpstr>Men 56-62</vt:lpstr>
      <vt:lpstr>Women 58</vt:lpstr>
      <vt:lpstr>Men 69</vt:lpstr>
      <vt:lpstr>Men 77 B-85 B</vt:lpstr>
      <vt:lpstr>Women 63-69</vt:lpstr>
      <vt:lpstr>Men 77 A</vt:lpstr>
      <vt:lpstr>Men 85 A</vt:lpstr>
      <vt:lpstr>Men 94</vt:lpstr>
      <vt:lpstr>Women 75-75+</vt:lpstr>
      <vt:lpstr>Men 105</vt:lpstr>
      <vt:lpstr>Men 105+</vt:lpstr>
      <vt:lpstr>Team Scores</vt:lpstr>
    </vt:vector>
  </TitlesOfParts>
  <Company>United States Olympic Committee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brinkmana</dc:creator>
  <cp:lastModifiedBy>robelenm</cp:lastModifiedBy>
  <cp:lastPrinted>2010-04-16T13:31:22Z</cp:lastPrinted>
  <dcterms:created xsi:type="dcterms:W3CDTF">2006-11-01T17:18:24Z</dcterms:created>
  <dcterms:modified xsi:type="dcterms:W3CDTF">2010-04-17T00:43:08Z</dcterms:modified>
</cp:coreProperties>
</file>